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Back up\HCDD\Large Tract\AHDP Full Application Rd 2\"/>
    </mc:Choice>
  </mc:AlternateContent>
  <xr:revisionPtr revIDLastSave="0" documentId="8_{BE19B526-4C9E-45BD-B170-E644874F9B79}" xr6:coauthVersionLast="47" xr6:coauthVersionMax="47" xr10:uidLastSave="{00000000-0000-0000-0000-000000000000}"/>
  <bookViews>
    <workbookView xWindow="28680" yWindow="-7575" windowWidth="29040" windowHeight="15840" xr2:uid="{03AFD3C7-CD79-445C-8FC7-BCDE589F7C82}"/>
  </bookViews>
  <sheets>
    <sheet name="Instructions" sheetId="2" r:id="rId1"/>
    <sheet name="Full Application Checklist" sheetId="3" r:id="rId2"/>
    <sheet name="Project Summary" sheetId="1" r:id="rId3"/>
    <sheet name="Project Timeline" sheetId="9" r:id="rId4"/>
    <sheet name="Development Budget" sheetId="5" r:id="rId5"/>
    <sheet name="Developer Capacity" sheetId="11" r:id="rId6"/>
    <sheet name="Home Sales Data " sheetId="6" r:id="rId7"/>
    <sheet name="Pre-Award Questionnaire" sheetId="13" r:id="rId8"/>
    <sheet name="Score Sheet" sheetId="7" state="hidden" r:id="rId9"/>
    <sheet name="Sheet1" sheetId="8" state="hidden" r:id="rId10"/>
  </sheets>
  <externalReferences>
    <externalReference r:id="rId11"/>
    <externalReference r:id="rId12"/>
  </externalReferences>
  <definedNames>
    <definedName name="_xlnm.Print_Area" localSheetId="2">'Project Summary'!$A$1:$Y$1410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9" l="1"/>
  <c r="D355" i="9" s="1"/>
  <c r="E375" i="9"/>
  <c r="D375" i="9"/>
  <c r="C375" i="9"/>
  <c r="A375" i="9"/>
  <c r="E374" i="9"/>
  <c r="D374" i="9"/>
  <c r="C374" i="9"/>
  <c r="A374" i="9"/>
  <c r="C373" i="9"/>
  <c r="E372" i="9"/>
  <c r="D372" i="9"/>
  <c r="C372" i="9"/>
  <c r="A372" i="9"/>
  <c r="E371" i="9"/>
  <c r="D371" i="9"/>
  <c r="C371" i="9"/>
  <c r="A371" i="9"/>
  <c r="E370" i="9"/>
  <c r="D370" i="9"/>
  <c r="C370" i="9"/>
  <c r="A370" i="9"/>
  <c r="C369" i="9"/>
  <c r="E368" i="9"/>
  <c r="D368" i="9"/>
  <c r="C368" i="9"/>
  <c r="A368" i="9"/>
  <c r="E367" i="9"/>
  <c r="D367" i="9"/>
  <c r="C367" i="9"/>
  <c r="A367" i="9"/>
  <c r="E366" i="9"/>
  <c r="D366" i="9"/>
  <c r="C366" i="9"/>
  <c r="A366" i="9"/>
  <c r="E365" i="9"/>
  <c r="D365" i="9"/>
  <c r="C365" i="9"/>
  <c r="A365" i="9"/>
  <c r="E364" i="9"/>
  <c r="D364" i="9"/>
  <c r="C364" i="9"/>
  <c r="A364" i="9"/>
  <c r="C363" i="9"/>
  <c r="E362" i="9"/>
  <c r="D362" i="9"/>
  <c r="C362" i="9"/>
  <c r="A362" i="9"/>
  <c r="E361" i="9"/>
  <c r="D361" i="9"/>
  <c r="C361" i="9"/>
  <c r="A361" i="9"/>
  <c r="E360" i="9"/>
  <c r="D360" i="9"/>
  <c r="C360" i="9"/>
  <c r="A360" i="9"/>
  <c r="C359" i="9"/>
  <c r="E358" i="9"/>
  <c r="D358" i="9"/>
  <c r="C358" i="9"/>
  <c r="A358" i="9"/>
  <c r="E357" i="9"/>
  <c r="D357" i="9"/>
  <c r="C357" i="9"/>
  <c r="A357" i="9"/>
  <c r="E356" i="9"/>
  <c r="D356" i="9"/>
  <c r="C356" i="9"/>
  <c r="A356" i="9"/>
  <c r="C355" i="9"/>
  <c r="D22" i="9"/>
  <c r="E373" i="9" s="1"/>
  <c r="C22" i="9"/>
  <c r="D373" i="9" s="1"/>
  <c r="D18" i="9"/>
  <c r="E369" i="9" s="1"/>
  <c r="C18" i="9"/>
  <c r="D12" i="9"/>
  <c r="E363" i="9" s="1"/>
  <c r="C12" i="9"/>
  <c r="D363" i="9" s="1"/>
  <c r="D8" i="9"/>
  <c r="E359" i="9" s="1"/>
  <c r="C8" i="9"/>
  <c r="D359" i="9" s="1"/>
  <c r="D4" i="9"/>
  <c r="E355" i="9" s="1"/>
  <c r="B33" i="7"/>
  <c r="B34" i="7"/>
  <c r="B32" i="7"/>
  <c r="B31" i="7"/>
  <c r="B30" i="7"/>
  <c r="B62" i="7"/>
  <c r="B63" i="7" s="1"/>
  <c r="B59" i="7" a="1"/>
  <c r="B59" i="7" s="1"/>
  <c r="B58" i="7" a="1"/>
  <c r="B58" i="7" s="1"/>
  <c r="B57" i="7" a="1"/>
  <c r="B57" i="7" s="1"/>
  <c r="B56" i="7" a="1"/>
  <c r="B56" i="7" s="1"/>
  <c r="B43" i="7"/>
  <c r="B46" i="7" s="1"/>
  <c r="A369" i="9" l="1"/>
  <c r="A373" i="9"/>
  <c r="A363" i="9"/>
  <c r="A355" i="9"/>
  <c r="A359" i="9"/>
  <c r="D369" i="9"/>
  <c r="B35" i="7"/>
  <c r="B60" i="7"/>
  <c r="B45" i="7"/>
  <c r="B44" i="7"/>
  <c r="B47" i="7" l="1"/>
  <c r="B7" i="7" l="1" a="1"/>
  <c r="B7" i="7" s="1"/>
  <c r="B14" i="7" l="1"/>
  <c r="B7" i="8" s="1"/>
  <c r="B13" i="7"/>
  <c r="B12" i="7"/>
  <c r="B4" i="8" s="1"/>
  <c r="B10" i="7"/>
  <c r="B9" i="7" a="1"/>
  <c r="B9" i="7" s="1"/>
  <c r="B8" i="7" a="1"/>
  <c r="B8" i="7" s="1"/>
  <c r="B6" i="7" a="1"/>
  <c r="B6" i="7" s="1"/>
  <c r="B5" i="7" a="1"/>
  <c r="B5" i="7" s="1"/>
  <c r="W30" i="1"/>
  <c r="W31" i="1"/>
  <c r="W32" i="1"/>
  <c r="W33" i="1"/>
  <c r="W36" i="1"/>
  <c r="W37" i="1"/>
  <c r="B6" i="8" l="1"/>
  <c r="B1" i="8"/>
  <c r="B5" i="8"/>
  <c r="B15" i="7"/>
  <c r="B3" i="8"/>
  <c r="H20" i="6"/>
  <c r="G20" i="6"/>
  <c r="F20" i="6"/>
  <c r="E20" i="6"/>
  <c r="D20" i="6"/>
  <c r="C20" i="6"/>
  <c r="B20" i="6"/>
  <c r="C52" i="5"/>
  <c r="B52" i="5"/>
  <c r="C39" i="5"/>
  <c r="B39" i="5"/>
  <c r="C15" i="5"/>
  <c r="B15" i="5"/>
  <c r="C10" i="5"/>
  <c r="B10" i="5"/>
  <c r="S63" i="1"/>
  <c r="E63" i="1"/>
  <c r="S26" i="1"/>
  <c r="O26" i="1"/>
  <c r="B50" i="7" s="1" a="1"/>
  <c r="B50" i="7" s="1"/>
  <c r="K26" i="1"/>
  <c r="G26" i="1"/>
  <c r="C26" i="1"/>
  <c r="B38" i="7" l="1"/>
  <c r="B53" i="7"/>
  <c r="B52" i="7"/>
  <c r="B51" i="7"/>
  <c r="B39" i="7"/>
  <c r="C54" i="5"/>
  <c r="B54" i="5"/>
  <c r="W26" i="1"/>
  <c r="B11" i="7" l="1"/>
  <c r="B2" i="8" s="1"/>
  <c r="B24" i="7"/>
  <c r="B54" i="7"/>
  <c r="B48" i="7" s="1"/>
  <c r="B40" i="7"/>
  <c r="B36" i="7" s="1"/>
  <c r="B26" i="7" l="1"/>
  <c r="B28" i="7"/>
  <c r="B27" i="7"/>
  <c r="B25" i="7"/>
  <c r="B22" i="7"/>
  <c r="B17" i="7" l="1"/>
  <c r="B65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<sst xmlns="http://schemas.openxmlformats.org/spreadsheetml/2006/main" count="496" uniqueCount="435">
  <si>
    <r>
      <t xml:space="preserve">1) </t>
    </r>
    <r>
      <rPr>
        <b/>
        <sz val="10"/>
        <color indexed="8"/>
        <rFont val="Arial"/>
        <family val="2"/>
      </rPr>
      <t>Project Name</t>
    </r>
  </si>
  <si>
    <r>
      <t xml:space="preserve">7) </t>
    </r>
    <r>
      <rPr>
        <b/>
        <sz val="10"/>
        <color indexed="8"/>
        <rFont val="Arial"/>
        <family val="2"/>
      </rPr>
      <t>Council District</t>
    </r>
    <r>
      <rPr>
        <sz val="10"/>
        <color indexed="8"/>
        <rFont val="Arial"/>
        <family val="2"/>
      </rPr>
      <t xml:space="preserve"> </t>
    </r>
  </si>
  <si>
    <t>Income Level</t>
  </si>
  <si>
    <t>Efficiency</t>
  </si>
  <si>
    <t>One Bedroom</t>
  </si>
  <si>
    <t>Two Bedroom</t>
  </si>
  <si>
    <t>Three Bedroom Unit</t>
  </si>
  <si>
    <t>Four (+) Bedroom</t>
  </si>
  <si>
    <t>Total</t>
  </si>
  <si>
    <t>Total Units</t>
  </si>
  <si>
    <t>No</t>
  </si>
  <si>
    <t>Sources</t>
  </si>
  <si>
    <t>Uses</t>
  </si>
  <si>
    <t xml:space="preserve">Acquisition </t>
  </si>
  <si>
    <t>Off-Site</t>
  </si>
  <si>
    <t>Site Work</t>
  </si>
  <si>
    <t>Other</t>
  </si>
  <si>
    <t>Building Costs</t>
  </si>
  <si>
    <t>Contractor Fees</t>
  </si>
  <si>
    <t>Soft Costs</t>
  </si>
  <si>
    <t>Financing</t>
  </si>
  <si>
    <t>Developer Fees</t>
  </si>
  <si>
    <t>Acquisition</t>
  </si>
  <si>
    <t>Construction</t>
  </si>
  <si>
    <t>Yes</t>
  </si>
  <si>
    <t xml:space="preserve">INSTRUCTIONS FOR APPLICATION SUBMISSION </t>
  </si>
  <si>
    <t xml:space="preserve">The AHDP Guidelines are available for your reference. </t>
  </si>
  <si>
    <t>A copy of all the maps generated for the project address needs to be submitted with the application. Flood maps should be generated from Harris County Flood Control or FEMA.</t>
  </si>
  <si>
    <t xml:space="preserve">If you have any questions about the application, please contact your Relationship Manager: </t>
  </si>
  <si>
    <t>DEVELOPER :</t>
  </si>
  <si>
    <t xml:space="preserve">OWNER/BORROWER NAME : </t>
  </si>
  <si>
    <t xml:space="preserve">DEVELOPMENT NAME : </t>
  </si>
  <si>
    <t>CONSTRUCTION COMPLETION DATE :</t>
  </si>
  <si>
    <t xml:space="preserve">PROJECT ADDRESS: </t>
  </si>
  <si>
    <t>CONTACT NAME :</t>
  </si>
  <si>
    <t>AMOUNT REQUESTED:</t>
  </si>
  <si>
    <t xml:space="preserve">APPLICATION TABS </t>
  </si>
  <si>
    <t xml:space="preserve">INITIALS </t>
  </si>
  <si>
    <t>A1</t>
  </si>
  <si>
    <t>A2</t>
  </si>
  <si>
    <t>A3</t>
  </si>
  <si>
    <t>PROJECT TIMELINE</t>
  </si>
  <si>
    <t>A4</t>
  </si>
  <si>
    <t>DEVELOPMENT BUDGET</t>
  </si>
  <si>
    <t>A5</t>
  </si>
  <si>
    <t>A6</t>
  </si>
  <si>
    <t xml:space="preserve">ENTITY INFORMATION </t>
  </si>
  <si>
    <t>1.a.</t>
  </si>
  <si>
    <t>1.b.</t>
  </si>
  <si>
    <t>1.c.</t>
  </si>
  <si>
    <t xml:space="preserve">PRINCIPALS INFORMATION </t>
  </si>
  <si>
    <t>2.a.</t>
  </si>
  <si>
    <t>2.b.</t>
  </si>
  <si>
    <t>Resumes of development team</t>
  </si>
  <si>
    <t>2.c.</t>
  </si>
  <si>
    <t xml:space="preserve">FINANCIAL INFORMATION </t>
  </si>
  <si>
    <t>3.a.</t>
  </si>
  <si>
    <t xml:space="preserve">Federal IRS Certification </t>
  </si>
  <si>
    <t>3.b.</t>
  </si>
  <si>
    <t xml:space="preserve">Certified Financial Audit </t>
  </si>
  <si>
    <t>3.c.</t>
  </si>
  <si>
    <t>Funding commitment letters .</t>
  </si>
  <si>
    <t xml:space="preserve">PROJECT INFORMATION </t>
  </si>
  <si>
    <t>4.a.</t>
  </si>
  <si>
    <t>4.b.</t>
  </si>
  <si>
    <t>4.c.</t>
  </si>
  <si>
    <t>4.d.</t>
  </si>
  <si>
    <t>PROPERTY INFORMATION</t>
  </si>
  <si>
    <t xml:space="preserve">5.a. </t>
  </si>
  <si>
    <t>Appraisal</t>
  </si>
  <si>
    <t xml:space="preserve">5.b. </t>
  </si>
  <si>
    <t xml:space="preserve">5.c. </t>
  </si>
  <si>
    <t xml:space="preserve">5.e. </t>
  </si>
  <si>
    <t>Phase I ESA</t>
  </si>
  <si>
    <t xml:space="preserve">SIGNATURE OF APPLICANT </t>
  </si>
  <si>
    <t xml:space="preserve">DATE AND TIME STAMP OF RECEIPT </t>
  </si>
  <si>
    <t xml:space="preserve">PRINTED NAME </t>
  </si>
  <si>
    <t xml:space="preserve">TITLE OF APPLICANT </t>
  </si>
  <si>
    <t>DATE OF SUBMISSION</t>
  </si>
  <si>
    <t xml:space="preserve">FOR AHFC USE ONLY </t>
  </si>
  <si>
    <t>Development Schedule</t>
  </si>
  <si>
    <t>Start Date</t>
  </si>
  <si>
    <t>End Date</t>
  </si>
  <si>
    <t>Site Control</t>
  </si>
  <si>
    <t xml:space="preserve"> </t>
  </si>
  <si>
    <t>Environmental Review</t>
  </si>
  <si>
    <t>Pre-Development</t>
  </si>
  <si>
    <t>Contract Execution</t>
  </si>
  <si>
    <t>Closing of Other Financing</t>
  </si>
  <si>
    <t>Development Services Review</t>
  </si>
  <si>
    <t>Site Preparation</t>
  </si>
  <si>
    <t>25% Complete</t>
  </si>
  <si>
    <t>50% Complete</t>
  </si>
  <si>
    <t>75% Complete</t>
  </si>
  <si>
    <t>100% Complete</t>
  </si>
  <si>
    <t>Marketing</t>
  </si>
  <si>
    <t>Pre-Listing</t>
  </si>
  <si>
    <t>Marketing Plan</t>
  </si>
  <si>
    <t>Wait List Process</t>
  </si>
  <si>
    <t>Disposition</t>
  </si>
  <si>
    <t>Close Out</t>
  </si>
  <si>
    <t>Duration</t>
  </si>
  <si>
    <t>u</t>
  </si>
  <si>
    <t>Development Budget</t>
  </si>
  <si>
    <t>Total Project Cost</t>
  </si>
  <si>
    <t>Description</t>
  </si>
  <si>
    <t>Engineering</t>
  </si>
  <si>
    <t>Survey</t>
  </si>
  <si>
    <t>Architectural</t>
  </si>
  <si>
    <t>Subtotal Pre-Development Cost</t>
  </si>
  <si>
    <t>Site and/or Land</t>
  </si>
  <si>
    <t>Structures</t>
  </si>
  <si>
    <t xml:space="preserve">Other (specify) </t>
  </si>
  <si>
    <t>Subtotal Acquisition Cost</t>
  </si>
  <si>
    <t>Infrastructure</t>
  </si>
  <si>
    <t>Demolition</t>
  </si>
  <si>
    <t>Concrete</t>
  </si>
  <si>
    <t>Masonry</t>
  </si>
  <si>
    <t>Rough Carpentry</t>
  </si>
  <si>
    <t>Finish Carpentry</t>
  </si>
  <si>
    <t>Waterproofing and Insulation</t>
  </si>
  <si>
    <t>Roofing and Sheet Metal</t>
  </si>
  <si>
    <t>Plumbing/Hot Water</t>
  </si>
  <si>
    <t>HVAC/Mechanical</t>
  </si>
  <si>
    <t>Electrical</t>
  </si>
  <si>
    <t>Doors/Windows/Glass</t>
  </si>
  <si>
    <t>Lath and Plaster/Drywall and Acoustical</t>
  </si>
  <si>
    <t>Soft and Hard Floor</t>
  </si>
  <si>
    <t>Paint/Decorating/Blinds/Shades</t>
  </si>
  <si>
    <t>Specialties/Special Equipment</t>
  </si>
  <si>
    <t>Cabinetry/Appliances</t>
  </si>
  <si>
    <t>Carpet</t>
  </si>
  <si>
    <t>Construction Contingency</t>
  </si>
  <si>
    <t>Subtotal Construction Cost</t>
  </si>
  <si>
    <t>Soft &amp; Carrying Costs</t>
  </si>
  <si>
    <t>Legal</t>
  </si>
  <si>
    <t>Audit/Accounting</t>
  </si>
  <si>
    <t>Architectural (Inspections)</t>
  </si>
  <si>
    <t>Construction Interest</t>
  </si>
  <si>
    <t>Construction Period Insurance</t>
  </si>
  <si>
    <t>Construction Period Taxes</t>
  </si>
  <si>
    <t>Relocation</t>
  </si>
  <si>
    <t>Developer Fee</t>
  </si>
  <si>
    <t>Other (specify)</t>
  </si>
  <si>
    <t xml:space="preserve">Subtotal Soft &amp; Carrying Costs </t>
  </si>
  <si>
    <t xml:space="preserve">TOTAL PROJECT BUDGET </t>
  </si>
  <si>
    <t>Unit Model 1</t>
  </si>
  <si>
    <t>Unit Model 2</t>
  </si>
  <si>
    <t xml:space="preserve">Unit Model </t>
  </si>
  <si>
    <t>Unit Model 4</t>
  </si>
  <si>
    <t>Unit Model 5</t>
  </si>
  <si>
    <t>Unit Model 6</t>
  </si>
  <si>
    <t>Unit Model 7</t>
  </si>
  <si>
    <t>Number of Units</t>
  </si>
  <si>
    <t>Number of Bedrooms</t>
  </si>
  <si>
    <t>Square Footage</t>
  </si>
  <si>
    <t>Anticipated Sale Price</t>
  </si>
  <si>
    <t>Homebuyer Subsidy</t>
  </si>
  <si>
    <t>Total Principal Amount of Mortgage</t>
  </si>
  <si>
    <t>Anticipated Interest Rate</t>
  </si>
  <si>
    <t>Monthly Principal Amount</t>
  </si>
  <si>
    <t>Monthy Interest</t>
  </si>
  <si>
    <t>Estimated Monthly Taxes</t>
  </si>
  <si>
    <t>Estimated Monthly Insurance</t>
  </si>
  <si>
    <t>TOTAL Estimated PITI</t>
  </si>
  <si>
    <t>Project Name</t>
  </si>
  <si>
    <t>Council District</t>
  </si>
  <si>
    <t>Estimated Total Project Cost</t>
  </si>
  <si>
    <t>High Opportunity</t>
  </si>
  <si>
    <t>High Frequency Transit</t>
  </si>
  <si>
    <t>Imagine Austin</t>
  </si>
  <si>
    <t>Mobility Bond Corridor</t>
  </si>
  <si>
    <t>SCORING ELEMENTS</t>
  </si>
  <si>
    <t>District Goal</t>
  </si>
  <si>
    <t>% of City's affordable housing goal</t>
  </si>
  <si>
    <t>% of City's affordable housing goal for high opportunity areas</t>
  </si>
  <si>
    <t>Displacement Risk</t>
  </si>
  <si>
    <t>% of City's affordable housing goal to reduce displacement</t>
  </si>
  <si>
    <t>% of City's affordable housing goal near high frequency transit</t>
  </si>
  <si>
    <t>% of City's affordable housing goal in imagine austin corridors</t>
  </si>
  <si>
    <t>Geographic Dispersion</t>
  </si>
  <si>
    <t>% of City's affordable housing goal to increase geographic dispersion</t>
  </si>
  <si>
    <t>% of City's affordable housing goal within mobility bond corroidors</t>
  </si>
  <si>
    <t>SCORE</t>
  </si>
  <si>
    <t>APPLICANT</t>
  </si>
  <si>
    <t>FINAL QUANTITATIVE SCORE</t>
  </si>
  <si>
    <t>Previous Developments</t>
  </si>
  <si>
    <t>Supportive Services</t>
  </si>
  <si>
    <t>Development Team</t>
  </si>
  <si>
    <t>Management Team</t>
  </si>
  <si>
    <t>Notes</t>
  </si>
  <si>
    <t xml:space="preserve">THRESHOLD SCORE = 50 </t>
  </si>
  <si>
    <t>5) Complete Community</t>
  </si>
  <si>
    <t>Acres Home</t>
  </si>
  <si>
    <t>Alief-Westwood</t>
  </si>
  <si>
    <t>Fort Bend Houston</t>
  </si>
  <si>
    <t>Gulfton</t>
  </si>
  <si>
    <t>Kashmere Gardens</t>
  </si>
  <si>
    <t>Magnolia Park - Manchester</t>
  </si>
  <si>
    <t>Near Northside</t>
  </si>
  <si>
    <t>Second Ward</t>
  </si>
  <si>
    <t>Sunnyside</t>
  </si>
  <si>
    <t>Third Ward</t>
  </si>
  <si>
    <t>District A</t>
  </si>
  <si>
    <t>District B</t>
  </si>
  <si>
    <t>District C</t>
  </si>
  <si>
    <t>District D</t>
  </si>
  <si>
    <t>District E</t>
  </si>
  <si>
    <t>District F</t>
  </si>
  <si>
    <t>District G</t>
  </si>
  <si>
    <t>District H</t>
  </si>
  <si>
    <t>District I</t>
  </si>
  <si>
    <t>District J</t>
  </si>
  <si>
    <t>District K</t>
  </si>
  <si>
    <r>
      <t>8)</t>
    </r>
    <r>
      <rPr>
        <b/>
        <sz val="10"/>
        <color indexed="8"/>
        <rFont val="Arial"/>
        <family val="2"/>
      </rPr>
      <t xml:space="preserve">  CURRENT SITE CONDITION</t>
    </r>
  </si>
  <si>
    <r>
      <t xml:space="preserve">2) </t>
    </r>
    <r>
      <rPr>
        <b/>
        <sz val="10"/>
        <color indexed="8"/>
        <rFont val="Arial"/>
        <family val="2"/>
      </rPr>
      <t>Type of Homes</t>
    </r>
  </si>
  <si>
    <t>Detached Home</t>
  </si>
  <si>
    <t>Townhome/Row House</t>
  </si>
  <si>
    <t>Co-op</t>
  </si>
  <si>
    <r>
      <t xml:space="preserve">3) </t>
    </r>
    <r>
      <rPr>
        <b/>
        <sz val="10"/>
        <color indexed="8"/>
        <rFont val="Arial"/>
        <family val="2"/>
      </rPr>
      <t>Floodway or Floodplain</t>
    </r>
  </si>
  <si>
    <t>Floodway</t>
  </si>
  <si>
    <t>100-Year Floodplain</t>
  </si>
  <si>
    <t>500-Year Floodplain</t>
  </si>
  <si>
    <t>Zone X</t>
  </si>
  <si>
    <r>
      <t xml:space="preserve">10) </t>
    </r>
    <r>
      <rPr>
        <b/>
        <sz val="10"/>
        <color indexed="8"/>
        <rFont val="Arial"/>
        <family val="2"/>
      </rPr>
      <t>Number of Affordable Homes</t>
    </r>
  </si>
  <si>
    <r>
      <t xml:space="preserve">11) </t>
    </r>
    <r>
      <rPr>
        <b/>
        <sz val="10"/>
        <color indexed="8"/>
        <rFont val="Arial"/>
        <family val="2"/>
      </rPr>
      <t>Number of Market Rate Homes</t>
    </r>
  </si>
  <si>
    <r>
      <t xml:space="preserve">12) </t>
    </r>
    <r>
      <rPr>
        <b/>
        <sz val="10"/>
        <color indexed="8"/>
        <rFont val="Arial"/>
        <family val="2"/>
      </rPr>
      <t>Total Number of Homes</t>
    </r>
  </si>
  <si>
    <t>Up to 80% AMI</t>
  </si>
  <si>
    <t>Up to 120% AMI</t>
  </si>
  <si>
    <t>Market Rate</t>
  </si>
  <si>
    <r>
      <t>13) Number of Homes at Each AMI Level by Unit Size</t>
    </r>
    <r>
      <rPr>
        <b/>
        <sz val="10"/>
        <color indexed="8"/>
        <rFont val="Arial"/>
        <family val="2"/>
      </rPr>
      <t xml:space="preserve"> </t>
    </r>
  </si>
  <si>
    <t xml:space="preserve">14) Homes Sales Prices at Each AMI Level by Unit Size </t>
  </si>
  <si>
    <t>Condominium</t>
  </si>
  <si>
    <t>Type of Home</t>
  </si>
  <si>
    <t>Floodway or 100-Year Floodplain</t>
  </si>
  <si>
    <t>Vacant Land</t>
  </si>
  <si>
    <t>Existing Structure</t>
  </si>
  <si>
    <t>Blight/Abandoned</t>
  </si>
  <si>
    <t xml:space="preserve">Commercial </t>
  </si>
  <si>
    <t>9) Project Type</t>
  </si>
  <si>
    <t>New Construction</t>
  </si>
  <si>
    <t>Substantial Rehab</t>
  </si>
  <si>
    <t>Historic Preservation</t>
  </si>
  <si>
    <t>Complete Community</t>
  </si>
  <si>
    <t>AHDP Funding Request Amount</t>
  </si>
  <si>
    <t>Total Number of Homes</t>
  </si>
  <si>
    <t>Number of Market Homes</t>
  </si>
  <si>
    <t>Number of Affordable Homes</t>
  </si>
  <si>
    <t>Requested AHDP Funds</t>
  </si>
  <si>
    <t>16) Is the property within 1/2 mile of the nearest Metro Bus Stop, transit center or rail station?</t>
  </si>
  <si>
    <t>17) Is the property within 1/4 mile of a grocery store?</t>
  </si>
  <si>
    <t>18) Is the property within 1/2 mile of hospital or medical clinic?</t>
  </si>
  <si>
    <t>Neighborhood Information:</t>
  </si>
  <si>
    <t xml:space="preserve">19) Is the property within 1/2 mile from a public park?  </t>
  </si>
  <si>
    <t>Equity/Land Value</t>
  </si>
  <si>
    <t>AHDP Financing</t>
  </si>
  <si>
    <t>Site Amenities</t>
  </si>
  <si>
    <t xml:space="preserve">Projected Affordability Data for Home Sales </t>
  </si>
  <si>
    <t>Borrower Contribution/Down Payment</t>
  </si>
  <si>
    <r>
      <t xml:space="preserve">6) </t>
    </r>
    <r>
      <rPr>
        <b/>
        <sz val="10"/>
        <color indexed="8"/>
        <rFont val="Arial"/>
        <family val="2"/>
      </rPr>
      <t>AHDP Financing Requested</t>
    </r>
  </si>
  <si>
    <t>&gt;100% AMI</t>
  </si>
  <si>
    <t># of units for purchase at &gt; 100% AMI</t>
  </si>
  <si>
    <t>Up to 110% AMI</t>
  </si>
  <si>
    <t>Up to 100% AMI</t>
  </si>
  <si>
    <t>Up to 90% AMI</t>
  </si>
  <si>
    <t>Up to 70% AMI</t>
  </si>
  <si>
    <t>% of Annual AHDP Program Goal to create 607 Affordable Homes (Min 7%)</t>
  </si>
  <si>
    <t>Maximum 20 Pts</t>
  </si>
  <si>
    <t>Tile Work</t>
  </si>
  <si>
    <t>Affordable Home Costs Below the Median</t>
  </si>
  <si>
    <t>Affordable Home Costs at the Median plus $10K</t>
  </si>
  <si>
    <t>Affordable Home Cost above the Median plus $10K</t>
  </si>
  <si>
    <t>Maximum 10 Points</t>
  </si>
  <si>
    <t>AFFORDABILITY VALUE SCORE</t>
  </si>
  <si>
    <t>Median</t>
  </si>
  <si>
    <t xml:space="preserve">Cost per Affordable Home </t>
  </si>
  <si>
    <t xml:space="preserve">Best Utilization of AHDP Financing </t>
  </si>
  <si>
    <t>Target Population</t>
  </si>
  <si>
    <t>Community Attributes</t>
  </si>
  <si>
    <t>Develops 25-49% family focused homes</t>
  </si>
  <si>
    <t>Develops below 25% family focused homes</t>
  </si>
  <si>
    <t>Multigenerational Homes</t>
  </si>
  <si>
    <t>Maximum 5 Points</t>
  </si>
  <si>
    <t>Percentage of 3 &amp; 4 Bedroom Homes of Total Affordable Homes</t>
  </si>
  <si>
    <t>Develops 50% or more family focused homes</t>
  </si>
  <si>
    <t>Total Number of 3 &amp; 4 Bedroom Homes/Total Number of Affordable Homes</t>
  </si>
  <si>
    <t>Maximum 20 Points</t>
  </si>
  <si>
    <t>Community Amenities</t>
  </si>
  <si>
    <t>TEA Rated School "A" or "B"</t>
  </si>
  <si>
    <t xml:space="preserve">½ Mile of the nearest Metro bus stop, transit center or rail station </t>
  </si>
  <si>
    <t>¼ mile of the nearest grocery store</t>
  </si>
  <si>
    <t>½ mile of the nearest public park</t>
  </si>
  <si>
    <t>15) Is the property zoned to "A" or "B" TEA Rated School?</t>
  </si>
  <si>
    <t>Score</t>
  </si>
  <si>
    <t>Located in a Complete Community</t>
  </si>
  <si>
    <t>Community Impact</t>
  </si>
  <si>
    <t>Total Value of Community Amenities</t>
  </si>
  <si>
    <t>Project Summary</t>
  </si>
  <si>
    <t>UNDERWRITING/Developer Capacity</t>
  </si>
  <si>
    <t>Shovel Readiness</t>
  </si>
  <si>
    <t>Maximum 30 Points</t>
  </si>
  <si>
    <t>Environmental Site Assessment Phase 1 or Phase 2</t>
  </si>
  <si>
    <t>Land Survey</t>
  </si>
  <si>
    <t>Land Appraisal</t>
  </si>
  <si>
    <t>Site Plan</t>
  </si>
  <si>
    <t>Design Plan</t>
  </si>
  <si>
    <t>Shovel-Readiness:</t>
  </si>
  <si>
    <t>23) Did the Developer provide a Land Appraisal?</t>
  </si>
  <si>
    <t>22) Did the Developer provide a Land Survey?</t>
  </si>
  <si>
    <t>21) Did the Developer provide an Environmental Site Assessment Phase 1 or 2?</t>
  </si>
  <si>
    <t>24) Did the Developer provide a Site Plan?</t>
  </si>
  <si>
    <t xml:space="preserve">25) Did the Developer provide a Design Plan?  </t>
  </si>
  <si>
    <t>Total Value of Shovel Readiness</t>
  </si>
  <si>
    <t>Leverage</t>
  </si>
  <si>
    <t>AHDP Leverage</t>
  </si>
  <si>
    <t>Developer demonstrating ratios 25% or below</t>
  </si>
  <si>
    <t>Developer demonstrating ratios above 50%</t>
  </si>
  <si>
    <t>Developer demonstrating ratios between 26% - 50%</t>
  </si>
  <si>
    <t>Access to Capital</t>
  </si>
  <si>
    <t>Amount of Cash on Hand per Developer Financials</t>
  </si>
  <si>
    <t>Amount of the Developer has raised to complete Construction</t>
  </si>
  <si>
    <t>Bond Capacity</t>
  </si>
  <si>
    <t>Total Value of Leverage</t>
  </si>
  <si>
    <t>Total Value of Access to Capital</t>
  </si>
  <si>
    <t>Zoning</t>
  </si>
  <si>
    <t>Company Bio</t>
  </si>
  <si>
    <t>Bylaws or Operating Agreement</t>
  </si>
  <si>
    <t>Certificate of Formation (LLC, Nonprofit, LP)</t>
  </si>
  <si>
    <t>3-Year Financial Statements &amp; Tax Returns</t>
  </si>
  <si>
    <t>Community Impact Narrative</t>
  </si>
  <si>
    <t>Marketing &amp; Engagement Plan</t>
  </si>
  <si>
    <t>Flood Map</t>
  </si>
  <si>
    <t>Neighborhood Boundary Map</t>
  </si>
  <si>
    <t>Construction Schedule</t>
  </si>
  <si>
    <t>Detailed Construction Budget</t>
  </si>
  <si>
    <t>https://houstontx.gov/housing/ahdp.html#developer</t>
  </si>
  <si>
    <t>https://www.harriscountyfemt.org/</t>
  </si>
  <si>
    <t>https://houstontx.gov/housing/plans-reports/guidelines/ahdp/AHDP_Guidelines-111522.pdf</t>
  </si>
  <si>
    <t>UNIQUE ENTITY ID (SAM.GOV):</t>
  </si>
  <si>
    <t>NUMBER OF AFFORDABLE HOMES:</t>
  </si>
  <si>
    <t>TOTAL # OF HOMES IN DEVELOPMENT:</t>
  </si>
  <si>
    <t>NUMBER OF MARKET RATE HOMES:</t>
  </si>
  <si>
    <t>CONTACT ADDRESS:</t>
  </si>
  <si>
    <t>CONTACT PHONE NUMBER:</t>
  </si>
  <si>
    <t>CONTACT EMAIL ADDRESS:</t>
  </si>
  <si>
    <t>HOME SALES DATA</t>
  </si>
  <si>
    <t>Title/Recording</t>
  </si>
  <si>
    <t xml:space="preserve">Resumes of principals </t>
  </si>
  <si>
    <t>26) Horizontal construction permitting status</t>
  </si>
  <si>
    <t>26) Vertical construction permitting status</t>
  </si>
  <si>
    <t>Developer Capacity</t>
  </si>
  <si>
    <t>Staff capacity to carry out this activity</t>
  </si>
  <si>
    <t>Role</t>
  </si>
  <si>
    <t>Number of Employees</t>
  </si>
  <si>
    <t>Executive Management</t>
  </si>
  <si>
    <t>Administrative</t>
  </si>
  <si>
    <t>Finance</t>
  </si>
  <si>
    <t>Project Management</t>
  </si>
  <si>
    <t>Staff members who will be working directly on the project and relevant experience</t>
  </si>
  <si>
    <t>Name</t>
  </si>
  <si>
    <t>Title</t>
  </si>
  <si>
    <t>Years of Development Experience</t>
  </si>
  <si>
    <t>Years of Affordable Housing Experience</t>
  </si>
  <si>
    <t>Itemized Cost</t>
  </si>
  <si>
    <t>Loan 1</t>
  </si>
  <si>
    <t>Loan 2</t>
  </si>
  <si>
    <t>Loan 3</t>
  </si>
  <si>
    <t>Developer Funds</t>
  </si>
  <si>
    <t>DEVELOPER CAPACITY</t>
  </si>
  <si>
    <t>Pro-forma</t>
  </si>
  <si>
    <t>REQUIRED DOCUMENTATION</t>
  </si>
  <si>
    <t>Resumes of  management team</t>
  </si>
  <si>
    <t xml:space="preserve">3.d. </t>
  </si>
  <si>
    <t>3.e.</t>
  </si>
  <si>
    <t>1.d.</t>
  </si>
  <si>
    <t>AFFORDABLE HOME DEVELOPMENT PROGRAM (AHDP)                                                                                 FULL APPLICATION WORKBOOK CHECKLIST</t>
  </si>
  <si>
    <t>Score Sheet</t>
  </si>
  <si>
    <t>Three</t>
  </si>
  <si>
    <t>Jaclyn Carter                       832-394-8832                                         Jaclyn.Carter@houstontx.gov</t>
  </si>
  <si>
    <t>Applications can be submitted year round.</t>
  </si>
  <si>
    <t xml:space="preserve">All the tabs in the workbook must be filled out for a complete application. </t>
  </si>
  <si>
    <t>Have any of the officers, directors, or owners been charged with or arrested for any criminal offense other than a minor vehicle violation?</t>
  </si>
  <si>
    <t>Are any of the officers, directors, or owners presently under indictment, parole, or probation?</t>
  </si>
  <si>
    <t>Provide any audit findings/management letters received from auditing entities within the last two years; include date(s) of audits.</t>
  </si>
  <si>
    <t>Is the applicant, any of the officers, directors, or owners involved in any legal claim or lawsuit?</t>
  </si>
  <si>
    <t>Is the applicant, any of the officers, directors, or owners liable under any contingency agreements?</t>
  </si>
  <si>
    <t>Has the applicant, any of the officers, directors, or owners been involved in bankruptcy or insolvency proceedings?</t>
  </si>
  <si>
    <t>Has the applicant or any of the officers, directors, or owners ever had property foreclosed upon or given title or deed in lieu of foreclosure?</t>
  </si>
  <si>
    <t>Has the applicant or any of the officers, directors, or owners been banned or debarred from doing any business with HUD or the City?</t>
  </si>
  <si>
    <t>Has the applicant or any of the officers, directors, or owners ever had a loan or received a grant from the City?</t>
  </si>
  <si>
    <t>Does the applicant or any of the officers, directors, or owners have prior history with CDBG entitlement funds?</t>
  </si>
  <si>
    <t>Has the applicant or any of the officers, directors, or owners received Federal, State, County, City or other public funds?</t>
  </si>
  <si>
    <r>
      <t xml:space="preserve">Does the applicant have an internal control system to mitigate risk from fraud, waste, or abuse? </t>
    </r>
    <r>
      <rPr>
        <sz val="10"/>
        <color rgb="FFFF0000"/>
        <rFont val="Arial"/>
        <family val="2"/>
      </rPr>
      <t>Provide your internal control procedures.</t>
    </r>
  </si>
  <si>
    <t>Has the applicant had any challenges in meeting grant reporting deadlines on time in the past three years? If yes, please explain.</t>
  </si>
  <si>
    <t>Has the applicant had any challenges in meeting grant spending benchmarks or deadlines on time in the past three years? If yes, please explain.</t>
  </si>
  <si>
    <t>Did the applicant receive any findings or concerns from any financial audits in the last two years? State how many findings and concerns.</t>
  </si>
  <si>
    <t xml:space="preserve">Did the applicant have any monitoring visits by grantors or funders in the last two years? </t>
  </si>
  <si>
    <t>Did the applicant receive any findings or concerns from monitoring visits by grantors or funders in the last two years? State how many findings and concerns.</t>
  </si>
  <si>
    <r>
      <t xml:space="preserve">Has the applicant submitted any corrective action plans to resolve audit findings within the last two years? </t>
    </r>
    <r>
      <rPr>
        <sz val="10"/>
        <color rgb="FFFF0000"/>
        <rFont val="Arial"/>
        <family val="2"/>
      </rPr>
      <t>Provide copies of the corrective action plans.</t>
    </r>
  </si>
  <si>
    <t>Pre-Award Questionnaire</t>
  </si>
  <si>
    <t>Explanation of answer/response</t>
  </si>
  <si>
    <t>Yes or No</t>
  </si>
  <si>
    <r>
      <t xml:space="preserve">Has the applicant, any of the officers, directors, or owners been involved in an OIG (Federal, State, County, City) investigation? </t>
    </r>
    <r>
      <rPr>
        <sz val="10"/>
        <color rgb="FFFF0000"/>
        <rFont val="Arial"/>
        <family val="2"/>
      </rPr>
      <t>Provide final written determination from OIG.</t>
    </r>
  </si>
  <si>
    <r>
      <t xml:space="preserve">Does management review reports monthly to assess the status of performance activity? </t>
    </r>
    <r>
      <rPr>
        <sz val="10"/>
        <color rgb="FFFF0000"/>
        <rFont val="Arial"/>
        <family val="2"/>
      </rPr>
      <t>Provide an example of the reports reviewed.</t>
    </r>
  </si>
  <si>
    <t>Financial</t>
  </si>
  <si>
    <t xml:space="preserve">Management </t>
  </si>
  <si>
    <t>Performance</t>
  </si>
  <si>
    <t>Audit Reports and Findings</t>
  </si>
  <si>
    <r>
      <t xml:space="preserve">The applicant/developer certifies that the data included in this application and the exhibits attached hereto are true and correct. </t>
    </r>
    <r>
      <rPr>
        <i/>
        <sz val="10"/>
        <color indexed="8"/>
        <rFont val="Arial"/>
        <family val="2"/>
      </rPr>
      <t>Unsigned/undated submissions will not be considered.</t>
    </r>
  </si>
  <si>
    <t xml:space="preserve">PROJECT SUMMARY  </t>
  </si>
  <si>
    <t>PRE-AWARD QUESTIONNAIRE</t>
  </si>
  <si>
    <r>
      <t xml:space="preserve">4) </t>
    </r>
    <r>
      <rPr>
        <b/>
        <sz val="10"/>
        <color indexed="8"/>
        <rFont val="Arial"/>
        <family val="2"/>
      </rPr>
      <t>Address(s) or Location Description</t>
    </r>
  </si>
  <si>
    <r>
      <t xml:space="preserve">20) </t>
    </r>
    <r>
      <rPr>
        <b/>
        <sz val="11"/>
        <color indexed="8"/>
        <rFont val="Arial"/>
        <family val="2"/>
      </rPr>
      <t>Estimated Sources and Uses of funds</t>
    </r>
  </si>
  <si>
    <r>
      <rPr>
        <b/>
        <u/>
        <sz val="11"/>
        <rFont val="Arial"/>
        <family val="2"/>
      </rPr>
      <t>&lt;</t>
    </r>
    <r>
      <rPr>
        <b/>
        <sz val="11"/>
        <rFont val="Arial"/>
        <family val="2"/>
      </rPr>
      <t xml:space="preserve"> 100% AMI</t>
    </r>
  </si>
  <si>
    <r>
      <t xml:space="preserve"># of units for purchase at </t>
    </r>
    <r>
      <rPr>
        <u/>
        <sz val="11"/>
        <rFont val="Arial"/>
        <family val="2"/>
      </rPr>
      <t xml:space="preserve">&lt; </t>
    </r>
    <r>
      <rPr>
        <sz val="11"/>
        <rFont val="Arial"/>
        <family val="2"/>
      </rPr>
      <t>100% AMI</t>
    </r>
  </si>
  <si>
    <t># of years experience with single-family horizontal construction</t>
  </si>
  <si>
    <t># of years experience with single-family vertical construction</t>
  </si>
  <si>
    <t># of years experience with affordable housing</t>
  </si>
  <si>
    <t># of years experience with LMI homebuyers</t>
  </si>
  <si>
    <t>5.d.</t>
  </si>
  <si>
    <t>Evidence of Site Control</t>
  </si>
  <si>
    <t>5.f.</t>
  </si>
  <si>
    <t>5.g.</t>
  </si>
  <si>
    <t>Disaster Resilience compliance statement</t>
  </si>
  <si>
    <t>Energy Star compliance statement</t>
  </si>
  <si>
    <t>City of Houston</t>
  </si>
  <si>
    <t xml:space="preserve">Does the record keeping system provide for the necessary measures to maintain compliance with AHDP guidelines and requirements? </t>
  </si>
  <si>
    <t>5.h.</t>
  </si>
  <si>
    <t>5.i.</t>
  </si>
  <si>
    <t>Lease up, if applicable</t>
  </si>
  <si>
    <t>Accessibility compliance statement</t>
  </si>
  <si>
    <t>Verification property is within COH limits</t>
  </si>
  <si>
    <t xml:space="preserve">Each item on the application checklist must be initialed by the applicant confirming the inclusion of each attachment. The checklist must be signed off by the applicant.  </t>
  </si>
  <si>
    <t xml:space="preserve">Required documents must be uploaded in the portal only. </t>
  </si>
  <si>
    <r>
      <t xml:space="preserve">Please submit required documents </t>
    </r>
    <r>
      <rPr>
        <b/>
        <sz val="11"/>
        <color theme="1"/>
        <rFont val="Arial"/>
        <family val="2"/>
      </rPr>
      <t>referencing your AHDP application number</t>
    </r>
    <r>
      <rPr>
        <sz val="11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</si>
</sst>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[$-409]mmm\-yy;@"/>
    <numFmt numFmtId="166" formatCode="&quot;$&quot;#,##0"/>
    <numFmt numFmtId="167" formatCode="&quot;$&quot;#,##0.0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i/>
      <u/>
      <sz val="11"/>
      <color theme="1"/>
      <name val="Arial"/>
      <family val="2"/>
    </font>
    <font>
      <b/>
      <i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name val="Arial"/>
      <family val="2"/>
    </font>
    <font>
      <b/>
      <sz val="10"/>
      <color theme="1"/>
      <name val="Arial"/>
      <family val="2"/>
    </font>
    <font>
      <i/>
      <sz val="11"/>
      <name val="Calibri"/>
      <family val="2"/>
      <scheme val="minor"/>
    </font>
    <font>
      <b/>
      <i/>
      <sz val="11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color indexed="8"/>
      <name val="Arial"/>
      <family val="2"/>
    </font>
    <font>
      <i/>
      <sz val="11"/>
      <color rgb="FFFF0000"/>
      <name val="Arial"/>
      <family val="2"/>
    </font>
    <font>
      <sz val="11"/>
      <color rgb="FFFF0000"/>
      <name val="Arial"/>
      <family val="2"/>
    </font>
    <font>
      <i/>
      <sz val="10"/>
      <color indexed="8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.5"/>
      <name val="Arial"/>
      <family val="2"/>
    </font>
    <font>
      <sz val="10.5"/>
      <name val="Arial"/>
      <family val="2"/>
    </font>
    <font>
      <i/>
      <sz val="11"/>
      <name val="Arial"/>
      <family val="2"/>
    </font>
    <font>
      <b/>
      <u/>
      <sz val="11"/>
      <name val="Arial"/>
      <family val="2"/>
    </font>
    <font>
      <u/>
      <sz val="11"/>
      <name val="Arial"/>
      <family val="2"/>
    </font>
    <font>
      <u/>
      <sz val="11"/>
      <color theme="10"/>
      <name val="Arial"/>
      <family val="2"/>
    </font>
    <font>
      <i/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5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</cellStyleXfs>
  <cellXfs count="402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11" fillId="0" borderId="0" xfId="0" applyFont="1"/>
    <xf numFmtId="0" fontId="14" fillId="0" borderId="6" xfId="0" applyFont="1" applyBorder="1"/>
    <xf numFmtId="0" fontId="14" fillId="0" borderId="30" xfId="0" applyFont="1" applyBorder="1" applyAlignment="1">
      <alignment vertical="center"/>
    </xf>
    <xf numFmtId="9" fontId="14" fillId="0" borderId="30" xfId="2" applyFont="1" applyBorder="1" applyAlignment="1">
      <alignment horizontal="center" vertical="center"/>
    </xf>
    <xf numFmtId="0" fontId="15" fillId="0" borderId="0" xfId="0" applyFont="1"/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8" fillId="0" borderId="3" xfId="0" quotePrefix="1" applyFont="1" applyBorder="1" applyAlignment="1">
      <alignment horizontal="center"/>
    </xf>
    <xf numFmtId="0" fontId="17" fillId="0" borderId="30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41" xfId="0" applyFont="1" applyBorder="1" applyAlignment="1">
      <alignment horizontal="center"/>
    </xf>
    <xf numFmtId="167" fontId="4" fillId="0" borderId="41" xfId="0" applyNumberFormat="1" applyFont="1" applyBorder="1" applyAlignment="1">
      <alignment horizontal="center"/>
    </xf>
    <xf numFmtId="0" fontId="8" fillId="0" borderId="4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4" fillId="0" borderId="0" xfId="0" applyFont="1" applyFill="1"/>
    <xf numFmtId="0" fontId="15" fillId="0" borderId="0" xfId="0" applyFont="1" applyFill="1"/>
    <xf numFmtId="0" fontId="4" fillId="0" borderId="0" xfId="0" applyFont="1" applyAlignment="1"/>
    <xf numFmtId="0" fontId="5" fillId="0" borderId="0" xfId="0" applyFont="1"/>
    <xf numFmtId="0" fontId="7" fillId="0" borderId="6" xfId="0" applyFont="1" applyFill="1" applyBorder="1" applyAlignment="1">
      <alignment horizontal="center" vertical="center"/>
    </xf>
    <xf numFmtId="0" fontId="5" fillId="0" borderId="6" xfId="0" applyFont="1" applyBorder="1"/>
    <xf numFmtId="0" fontId="7" fillId="0" borderId="21" xfId="0" applyFont="1" applyFill="1" applyBorder="1" applyAlignment="1">
      <alignment horizontal="center" vertical="center"/>
    </xf>
    <xf numFmtId="0" fontId="5" fillId="0" borderId="21" xfId="0" applyFont="1" applyBorder="1"/>
    <xf numFmtId="0" fontId="5" fillId="0" borderId="21" xfId="0" applyFont="1" applyBorder="1" applyAlignment="1">
      <alignment horizontal="center"/>
    </xf>
    <xf numFmtId="0" fontId="5" fillId="0" borderId="31" xfId="0" applyFont="1" applyBorder="1"/>
    <xf numFmtId="0" fontId="4" fillId="0" borderId="6" xfId="0" applyFont="1" applyBorder="1"/>
    <xf numFmtId="0" fontId="4" fillId="0" borderId="22" xfId="0" applyFont="1" applyBorder="1"/>
    <xf numFmtId="0" fontId="7" fillId="0" borderId="0" xfId="0" applyFont="1"/>
    <xf numFmtId="0" fontId="22" fillId="0" borderId="0" xfId="0" applyFont="1" applyAlignment="1">
      <alignment vertical="center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left" wrapText="1"/>
    </xf>
    <xf numFmtId="0" fontId="7" fillId="0" borderId="0" xfId="0" applyFont="1" applyAlignment="1">
      <alignment vertical="top"/>
    </xf>
    <xf numFmtId="0" fontId="4" fillId="0" borderId="32" xfId="0" applyFont="1" applyBorder="1"/>
    <xf numFmtId="0" fontId="4" fillId="0" borderId="33" xfId="0" applyFont="1" applyBorder="1"/>
    <xf numFmtId="9" fontId="7" fillId="0" borderId="0" xfId="5" applyFont="1"/>
    <xf numFmtId="0" fontId="26" fillId="0" borderId="0" xfId="0" applyFont="1" applyAlignment="1">
      <alignment horizontal="right"/>
    </xf>
    <xf numFmtId="44" fontId="27" fillId="0" borderId="0" xfId="0" applyNumberFormat="1" applyFont="1"/>
    <xf numFmtId="44" fontId="4" fillId="0" borderId="0" xfId="0" applyNumberFormat="1" applyFont="1"/>
    <xf numFmtId="0" fontId="16" fillId="3" borderId="37" xfId="0" applyFont="1" applyFill="1" applyBorder="1" applyAlignment="1">
      <alignment horizontal="center" vertical="center" wrapText="1"/>
    </xf>
    <xf numFmtId="0" fontId="16" fillId="3" borderId="29" xfId="0" applyFont="1" applyFill="1" applyBorder="1" applyAlignment="1">
      <alignment textRotation="255" wrapText="1"/>
    </xf>
    <xf numFmtId="0" fontId="16" fillId="0" borderId="29" xfId="0" applyFont="1" applyBorder="1" applyAlignment="1">
      <alignment horizontal="center" vertical="center" wrapText="1"/>
    </xf>
    <xf numFmtId="0" fontId="16" fillId="3" borderId="30" xfId="0" applyFont="1" applyFill="1" applyBorder="1" applyAlignment="1">
      <alignment textRotation="255" wrapText="1"/>
    </xf>
    <xf numFmtId="0" fontId="16" fillId="3" borderId="34" xfId="0" applyFont="1" applyFill="1" applyBorder="1" applyAlignment="1">
      <alignment textRotation="255" wrapText="1"/>
    </xf>
    <xf numFmtId="0" fontId="16" fillId="0" borderId="37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0" fontId="16" fillId="0" borderId="41" xfId="0" applyFont="1" applyBorder="1" applyAlignment="1">
      <alignment vertical="center" wrapText="1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vertical="center"/>
    </xf>
    <xf numFmtId="0" fontId="4" fillId="0" borderId="0" xfId="0" applyFont="1" applyBorder="1" applyAlignment="1"/>
    <xf numFmtId="0" fontId="15" fillId="0" borderId="11" xfId="0" applyFont="1" applyBorder="1" applyAlignment="1">
      <alignment vertical="top"/>
    </xf>
    <xf numFmtId="0" fontId="20" fillId="2" borderId="1" xfId="3" applyFont="1" applyAlignment="1">
      <alignment vertical="center"/>
    </xf>
    <xf numFmtId="0" fontId="23" fillId="0" borderId="0" xfId="0" applyFont="1"/>
    <xf numFmtId="0" fontId="20" fillId="2" borderId="8" xfId="3" applyFont="1" applyBorder="1"/>
    <xf numFmtId="0" fontId="20" fillId="2" borderId="9" xfId="3" applyFont="1" applyBorder="1"/>
    <xf numFmtId="0" fontId="20" fillId="2" borderId="10" xfId="3" applyFont="1" applyBorder="1"/>
    <xf numFmtId="0" fontId="4" fillId="0" borderId="16" xfId="0" applyFont="1" applyBorder="1"/>
    <xf numFmtId="0" fontId="4" fillId="0" borderId="0" xfId="0" applyFont="1" applyBorder="1"/>
    <xf numFmtId="0" fontId="8" fillId="0" borderId="0" xfId="0" applyFont="1" applyBorder="1"/>
    <xf numFmtId="0" fontId="4" fillId="0" borderId="7" xfId="0" applyFont="1" applyBorder="1"/>
    <xf numFmtId="0" fontId="24" fillId="0" borderId="0" xfId="0" applyFont="1" applyBorder="1"/>
    <xf numFmtId="165" fontId="4" fillId="0" borderId="0" xfId="0" applyNumberFormat="1" applyFont="1" applyBorder="1"/>
    <xf numFmtId="165" fontId="4" fillId="5" borderId="6" xfId="0" applyNumberFormat="1" applyFont="1" applyFill="1" applyBorder="1" applyProtection="1">
      <protection locked="0"/>
    </xf>
    <xf numFmtId="165" fontId="4" fillId="6" borderId="0" xfId="0" applyNumberFormat="1" applyFont="1" applyFill="1" applyBorder="1"/>
    <xf numFmtId="165" fontId="4" fillId="0" borderId="7" xfId="0" applyNumberFormat="1" applyFont="1" applyBorder="1"/>
    <xf numFmtId="0" fontId="4" fillId="0" borderId="44" xfId="0" applyFont="1" applyBorder="1"/>
    <xf numFmtId="0" fontId="4" fillId="0" borderId="2" xfId="0" applyFont="1" applyBorder="1"/>
    <xf numFmtId="165" fontId="4" fillId="0" borderId="45" xfId="0" applyNumberFormat="1" applyFont="1" applyBorder="1"/>
    <xf numFmtId="0" fontId="4" fillId="0" borderId="45" xfId="0" applyFont="1" applyBorder="1"/>
    <xf numFmtId="0" fontId="4" fillId="0" borderId="0" xfId="0" applyFont="1" applyAlignment="1">
      <alignment horizontal="center" vertical="center"/>
    </xf>
    <xf numFmtId="49" fontId="30" fillId="0" borderId="0" xfId="0" applyNumberFormat="1" applyFont="1"/>
    <xf numFmtId="49" fontId="4" fillId="0" borderId="0" xfId="0" applyNumberFormat="1" applyFont="1"/>
    <xf numFmtId="0" fontId="22" fillId="0" borderId="6" xfId="0" applyFont="1" applyBorder="1" applyAlignment="1">
      <alignment wrapText="1"/>
    </xf>
    <xf numFmtId="44" fontId="22" fillId="0" borderId="6" xfId="0" applyNumberFormat="1" applyFont="1" applyBorder="1" applyAlignment="1">
      <alignment horizontal="center" wrapText="1"/>
    </xf>
    <xf numFmtId="44" fontId="31" fillId="5" borderId="6" xfId="0" applyNumberFormat="1" applyFont="1" applyFill="1" applyBorder="1" applyProtection="1">
      <protection locked="0"/>
    </xf>
    <xf numFmtId="44" fontId="22" fillId="5" borderId="6" xfId="0" applyNumberFormat="1" applyFont="1" applyFill="1" applyBorder="1" applyProtection="1">
      <protection locked="0"/>
    </xf>
    <xf numFmtId="0" fontId="22" fillId="0" borderId="0" xfId="0" applyFont="1" applyAlignment="1" applyProtection="1">
      <alignment wrapText="1"/>
      <protection locked="0"/>
    </xf>
    <xf numFmtId="44" fontId="31" fillId="5" borderId="13" xfId="0" applyNumberFormat="1" applyFont="1" applyFill="1" applyBorder="1" applyProtection="1">
      <protection locked="0"/>
    </xf>
    <xf numFmtId="0" fontId="20" fillId="0" borderId="0" xfId="0" applyFont="1" applyAlignment="1">
      <alignment horizontal="right" wrapText="1"/>
    </xf>
    <xf numFmtId="44" fontId="22" fillId="0" borderId="6" xfId="0" applyNumberFormat="1" applyFont="1" applyBorder="1"/>
    <xf numFmtId="0" fontId="9" fillId="0" borderId="0" xfId="0" applyFont="1"/>
    <xf numFmtId="44" fontId="22" fillId="0" borderId="0" xfId="0" applyNumberFormat="1" applyFont="1"/>
    <xf numFmtId="44" fontId="31" fillId="5" borderId="3" xfId="0" applyNumberFormat="1" applyFont="1" applyFill="1" applyBorder="1" applyProtection="1">
      <protection locked="0"/>
    </xf>
    <xf numFmtId="44" fontId="22" fillId="5" borderId="3" xfId="0" applyNumberFormat="1" applyFont="1" applyFill="1" applyBorder="1" applyProtection="1">
      <protection locked="0"/>
    </xf>
    <xf numFmtId="0" fontId="22" fillId="0" borderId="0" xfId="0" applyFont="1"/>
    <xf numFmtId="0" fontId="22" fillId="0" borderId="0" xfId="0" applyFont="1" applyFill="1" applyAlignment="1">
      <alignment wrapText="1"/>
    </xf>
    <xf numFmtId="0" fontId="31" fillId="0" borderId="3" xfId="0" applyFont="1" applyBorder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left" vertical="top"/>
      <protection locked="0"/>
    </xf>
    <xf numFmtId="0" fontId="7" fillId="0" borderId="5" xfId="0" applyFont="1" applyBorder="1" applyAlignment="1" applyProtection="1">
      <alignment horizontal="left" vertical="top"/>
      <protection locked="0"/>
    </xf>
    <xf numFmtId="0" fontId="33" fillId="0" borderId="0" xfId="0" applyFont="1" applyAlignment="1">
      <alignment horizontal="right" wrapText="1"/>
    </xf>
    <xf numFmtId="44" fontId="22" fillId="7" borderId="6" xfId="0" applyNumberFormat="1" applyFont="1" applyFill="1" applyBorder="1"/>
    <xf numFmtId="0" fontId="16" fillId="0" borderId="26" xfId="0" applyFont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27" xfId="0" applyFont="1" applyBorder="1" applyAlignment="1">
      <alignment horizontal="center" wrapText="1"/>
    </xf>
    <xf numFmtId="0" fontId="16" fillId="0" borderId="28" xfId="0" applyFont="1" applyBorder="1" applyAlignment="1">
      <alignment horizontal="center" wrapText="1"/>
    </xf>
    <xf numFmtId="0" fontId="4" fillId="0" borderId="21" xfId="0" applyFont="1" applyBorder="1"/>
    <xf numFmtId="0" fontId="4" fillId="0" borderId="31" xfId="0" applyFont="1" applyBorder="1"/>
    <xf numFmtId="0" fontId="34" fillId="0" borderId="6" xfId="0" applyFont="1" applyBorder="1" applyAlignment="1">
      <alignment horizontal="center"/>
    </xf>
    <xf numFmtId="0" fontId="32" fillId="0" borderId="6" xfId="0" applyFont="1" applyBorder="1" applyAlignment="1">
      <alignment horizontal="center"/>
    </xf>
    <xf numFmtId="0" fontId="4" fillId="5" borderId="6" xfId="0" applyFont="1" applyFill="1" applyBorder="1" applyProtection="1">
      <protection locked="0"/>
    </xf>
    <xf numFmtId="0" fontId="35" fillId="0" borderId="6" xfId="0" applyFont="1" applyBorder="1" applyAlignment="1">
      <alignment horizontal="left"/>
    </xf>
    <xf numFmtId="0" fontId="22" fillId="5" borderId="6" xfId="0" applyFont="1" applyFill="1" applyBorder="1" applyProtection="1">
      <protection locked="0"/>
    </xf>
    <xf numFmtId="0" fontId="22" fillId="5" borderId="6" xfId="6" applyNumberFormat="1" applyFont="1" applyFill="1" applyBorder="1" applyAlignment="1" applyProtection="1">
      <protection locked="0"/>
    </xf>
    <xf numFmtId="0" fontId="35" fillId="0" borderId="6" xfId="0" applyFont="1" applyBorder="1"/>
    <xf numFmtId="166" fontId="22" fillId="5" borderId="6" xfId="0" applyNumberFormat="1" applyFont="1" applyFill="1" applyBorder="1" applyProtection="1">
      <protection locked="0"/>
    </xf>
    <xf numFmtId="166" fontId="22" fillId="5" borderId="6" xfId="6" applyNumberFormat="1" applyFont="1" applyFill="1" applyBorder="1" applyAlignment="1" applyProtection="1">
      <protection locked="0"/>
    </xf>
    <xf numFmtId="10" fontId="22" fillId="5" borderId="6" xfId="0" applyNumberFormat="1" applyFont="1" applyFill="1" applyBorder="1" applyProtection="1">
      <protection locked="0"/>
    </xf>
    <xf numFmtId="167" fontId="4" fillId="5" borderId="6" xfId="1" applyNumberFormat="1" applyFont="1" applyFill="1" applyBorder="1" applyAlignment="1" applyProtection="1">
      <protection locked="0"/>
    </xf>
    <xf numFmtId="0" fontId="34" fillId="8" borderId="6" xfId="0" applyFont="1" applyFill="1" applyBorder="1"/>
    <xf numFmtId="166" fontId="4" fillId="3" borderId="6" xfId="0" applyNumberFormat="1" applyFont="1" applyFill="1" applyBorder="1"/>
    <xf numFmtId="0" fontId="15" fillId="0" borderId="5" xfId="0" applyFont="1" applyBorder="1"/>
    <xf numFmtId="0" fontId="15" fillId="0" borderId="6" xfId="0" applyFont="1" applyBorder="1"/>
    <xf numFmtId="0" fontId="15" fillId="0" borderId="4" xfId="0" applyFont="1" applyBorder="1" applyAlignment="1">
      <alignment horizontal="right"/>
    </xf>
    <xf numFmtId="0" fontId="15" fillId="0" borderId="4" xfId="0" applyFont="1" applyBorder="1"/>
    <xf numFmtId="0" fontId="15" fillId="0" borderId="4" xfId="0" applyFont="1" applyBorder="1" applyAlignment="1">
      <alignment vertical="center"/>
    </xf>
    <xf numFmtId="0" fontId="20" fillId="10" borderId="30" xfId="0" applyFont="1" applyFill="1" applyBorder="1" applyAlignment="1">
      <alignment horizontal="right" vertical="center"/>
    </xf>
    <xf numFmtId="0" fontId="15" fillId="10" borderId="30" xfId="0" applyFont="1" applyFill="1" applyBorder="1"/>
    <xf numFmtId="0" fontId="15" fillId="10" borderId="30" xfId="0" applyFont="1" applyFill="1" applyBorder="1" applyAlignment="1">
      <alignment vertical="center"/>
    </xf>
    <xf numFmtId="0" fontId="20" fillId="0" borderId="29" xfId="0" applyFont="1" applyBorder="1" applyAlignment="1">
      <alignment horizontal="right" vertical="center"/>
    </xf>
    <xf numFmtId="0" fontId="15" fillId="0" borderId="29" xfId="0" applyFont="1" applyBorder="1" applyAlignment="1">
      <alignment horizontal="center" vertical="center"/>
    </xf>
    <xf numFmtId="0" fontId="15" fillId="0" borderId="29" xfId="0" applyFont="1" applyBorder="1" applyAlignment="1">
      <alignment vertical="center"/>
    </xf>
    <xf numFmtId="0" fontId="20" fillId="0" borderId="30" xfId="0" applyFont="1" applyBorder="1" applyAlignment="1">
      <alignment horizontal="right" vertical="center"/>
    </xf>
    <xf numFmtId="0" fontId="15" fillId="0" borderId="30" xfId="0" applyFont="1" applyBorder="1" applyAlignment="1">
      <alignment horizontal="center"/>
    </xf>
    <xf numFmtId="0" fontId="20" fillId="0" borderId="30" xfId="0" applyFont="1" applyBorder="1" applyAlignment="1">
      <alignment vertical="center"/>
    </xf>
    <xf numFmtId="0" fontId="15" fillId="0" borderId="30" xfId="0" applyFont="1" applyBorder="1" applyAlignment="1">
      <alignment horizontal="center" vertical="center"/>
    </xf>
    <xf numFmtId="0" fontId="15" fillId="0" borderId="30" xfId="0" applyFont="1" applyBorder="1" applyAlignment="1">
      <alignment vertical="center"/>
    </xf>
    <xf numFmtId="0" fontId="20" fillId="8" borderId="30" xfId="0" applyFont="1" applyFill="1" applyBorder="1" applyAlignment="1">
      <alignment vertical="center"/>
    </xf>
    <xf numFmtId="0" fontId="15" fillId="0" borderId="30" xfId="1" applyNumberFormat="1" applyFont="1" applyFill="1" applyBorder="1" applyAlignment="1">
      <alignment horizontal="center"/>
    </xf>
    <xf numFmtId="166" fontId="15" fillId="0" borderId="30" xfId="0" applyNumberFormat="1" applyFont="1" applyBorder="1" applyAlignment="1">
      <alignment horizontal="center"/>
    </xf>
    <xf numFmtId="0" fontId="20" fillId="8" borderId="30" xfId="0" applyFont="1" applyFill="1" applyBorder="1" applyAlignment="1">
      <alignment horizontal="right" vertical="center"/>
    </xf>
    <xf numFmtId="166" fontId="20" fillId="0" borderId="30" xfId="0" applyNumberFormat="1" applyFont="1" applyBorder="1" applyAlignment="1">
      <alignment horizontal="right" vertical="center"/>
    </xf>
    <xf numFmtId="166" fontId="15" fillId="0" borderId="30" xfId="0" applyNumberFormat="1" applyFont="1" applyBorder="1" applyAlignment="1">
      <alignment horizontal="center" vertical="center"/>
    </xf>
    <xf numFmtId="166" fontId="20" fillId="8" borderId="30" xfId="0" applyNumberFormat="1" applyFont="1" applyFill="1" applyBorder="1" applyAlignment="1">
      <alignment horizontal="center" vertical="center"/>
    </xf>
    <xf numFmtId="0" fontId="20" fillId="0" borderId="30" xfId="0" applyFont="1" applyBorder="1" applyAlignment="1">
      <alignment horizontal="right" vertical="center" wrapText="1"/>
    </xf>
    <xf numFmtId="9" fontId="20" fillId="0" borderId="30" xfId="0" applyNumberFormat="1" applyFont="1" applyBorder="1" applyAlignment="1">
      <alignment horizontal="center" vertical="center"/>
    </xf>
    <xf numFmtId="0" fontId="20" fillId="9" borderId="30" xfId="0" applyFont="1" applyFill="1" applyBorder="1" applyAlignment="1">
      <alignment horizontal="right" vertical="center"/>
    </xf>
    <xf numFmtId="0" fontId="15" fillId="9" borderId="30" xfId="0" applyFont="1" applyFill="1" applyBorder="1"/>
    <xf numFmtId="0" fontId="15" fillId="9" borderId="30" xfId="0" applyFont="1" applyFill="1" applyBorder="1" applyAlignment="1">
      <alignment vertical="center"/>
    </xf>
    <xf numFmtId="0" fontId="15" fillId="10" borderId="6" xfId="0" applyFont="1" applyFill="1" applyBorder="1"/>
    <xf numFmtId="1" fontId="15" fillId="10" borderId="30" xfId="0" applyNumberFormat="1" applyFont="1" applyFill="1" applyBorder="1"/>
    <xf numFmtId="0" fontId="20" fillId="13" borderId="30" xfId="0" applyFont="1" applyFill="1" applyBorder="1" applyAlignment="1">
      <alignment horizontal="right" vertical="center"/>
    </xf>
    <xf numFmtId="1" fontId="20" fillId="13" borderId="30" xfId="0" applyNumberFormat="1" applyFont="1" applyFill="1" applyBorder="1" applyAlignment="1">
      <alignment horizontal="center" vertical="center"/>
    </xf>
    <xf numFmtId="0" fontId="20" fillId="13" borderId="30" xfId="0" applyFont="1" applyFill="1" applyBorder="1" applyAlignment="1">
      <alignment vertical="center"/>
    </xf>
    <xf numFmtId="0" fontId="15" fillId="12" borderId="6" xfId="0" applyFont="1" applyFill="1" applyBorder="1"/>
    <xf numFmtId="0" fontId="15" fillId="0" borderId="30" xfId="0" applyFont="1" applyBorder="1" applyAlignment="1">
      <alignment horizontal="right" vertical="center"/>
    </xf>
    <xf numFmtId="1" fontId="20" fillId="0" borderId="30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right"/>
    </xf>
    <xf numFmtId="9" fontId="15" fillId="0" borderId="30" xfId="2" applyFont="1" applyBorder="1" applyAlignment="1">
      <alignment horizontal="center" vertical="center"/>
    </xf>
    <xf numFmtId="0" fontId="20" fillId="12" borderId="30" xfId="0" applyFont="1" applyFill="1" applyBorder="1" applyAlignment="1">
      <alignment horizontal="right" vertical="center"/>
    </xf>
    <xf numFmtId="1" fontId="20" fillId="12" borderId="30" xfId="0" applyNumberFormat="1" applyFont="1" applyFill="1" applyBorder="1" applyAlignment="1">
      <alignment horizontal="center" vertical="center"/>
    </xf>
    <xf numFmtId="0" fontId="20" fillId="12" borderId="30" xfId="0" applyFont="1" applyFill="1" applyBorder="1" applyAlignment="1">
      <alignment vertical="center"/>
    </xf>
    <xf numFmtId="0" fontId="15" fillId="11" borderId="6" xfId="0" applyFont="1" applyFill="1" applyBorder="1"/>
    <xf numFmtId="0" fontId="20" fillId="0" borderId="5" xfId="0" applyFont="1" applyBorder="1"/>
    <xf numFmtId="0" fontId="20" fillId="0" borderId="6" xfId="0" applyFont="1" applyBorder="1"/>
    <xf numFmtId="0" fontId="20" fillId="12" borderId="6" xfId="0" applyFont="1" applyFill="1" applyBorder="1"/>
    <xf numFmtId="0" fontId="36" fillId="0" borderId="30" xfId="0" applyFont="1" applyBorder="1" applyAlignment="1">
      <alignment horizontal="right" vertical="center"/>
    </xf>
    <xf numFmtId="1" fontId="15" fillId="0" borderId="30" xfId="2" applyNumberFormat="1" applyFont="1" applyBorder="1" applyAlignment="1">
      <alignment horizontal="center" vertical="center"/>
    </xf>
    <xf numFmtId="1" fontId="15" fillId="10" borderId="6" xfId="0" applyNumberFormat="1" applyFont="1" applyFill="1" applyBorder="1"/>
    <xf numFmtId="1" fontId="15" fillId="0" borderId="30" xfId="0" applyNumberFormat="1" applyFont="1" applyBorder="1" applyAlignment="1">
      <alignment horizontal="center" vertical="center"/>
    </xf>
    <xf numFmtId="0" fontId="15" fillId="12" borderId="6" xfId="0" applyFont="1" applyFill="1" applyBorder="1" applyAlignment="1">
      <alignment horizontal="center"/>
    </xf>
    <xf numFmtId="42" fontId="15" fillId="0" borderId="6" xfId="0" applyNumberFormat="1" applyFont="1" applyBorder="1"/>
    <xf numFmtId="0" fontId="15" fillId="0" borderId="6" xfId="0" applyFont="1" applyBorder="1" applyAlignment="1">
      <alignment vertical="center"/>
    </xf>
    <xf numFmtId="0" fontId="27" fillId="0" borderId="6" xfId="0" applyFont="1" applyBorder="1"/>
    <xf numFmtId="0" fontId="27" fillId="0" borderId="6" xfId="0" applyFont="1" applyBorder="1" applyAlignment="1">
      <alignment vertical="center"/>
    </xf>
    <xf numFmtId="0" fontId="33" fillId="12" borderId="30" xfId="0" applyFont="1" applyFill="1" applyBorder="1" applyAlignment="1">
      <alignment horizontal="right" vertical="center"/>
    </xf>
    <xf numFmtId="2" fontId="15" fillId="0" borderId="30" xfId="2" applyNumberFormat="1" applyFont="1" applyBorder="1" applyAlignment="1">
      <alignment horizontal="center" vertical="center"/>
    </xf>
    <xf numFmtId="0" fontId="15" fillId="9" borderId="6" xfId="0" applyFont="1" applyFill="1" applyBorder="1"/>
    <xf numFmtId="1" fontId="15" fillId="12" borderId="30" xfId="0" applyNumberFormat="1" applyFont="1" applyFill="1" applyBorder="1" applyAlignment="1">
      <alignment horizontal="center" vertical="center"/>
    </xf>
    <xf numFmtId="1" fontId="15" fillId="0" borderId="30" xfId="0" applyNumberFormat="1" applyFont="1" applyBorder="1"/>
    <xf numFmtId="0" fontId="20" fillId="0" borderId="30" xfId="0" applyFont="1" applyBorder="1" applyAlignment="1">
      <alignment horizontal="left" vertical="center"/>
    </xf>
    <xf numFmtId="0" fontId="15" fillId="0" borderId="30" xfId="0" applyFont="1" applyBorder="1"/>
    <xf numFmtId="0" fontId="20" fillId="9" borderId="6" xfId="0" applyFont="1" applyFill="1" applyBorder="1"/>
    <xf numFmtId="0" fontId="18" fillId="0" borderId="34" xfId="0" applyFont="1" applyBorder="1" applyAlignment="1">
      <alignment horizontal="right" vertical="center"/>
    </xf>
    <xf numFmtId="0" fontId="15" fillId="0" borderId="34" xfId="0" applyFont="1" applyBorder="1"/>
    <xf numFmtId="0" fontId="15" fillId="0" borderId="34" xfId="0" applyFont="1" applyBorder="1" applyAlignment="1">
      <alignment vertical="center"/>
    </xf>
    <xf numFmtId="0" fontId="15" fillId="0" borderId="17" xfId="0" applyFont="1" applyBorder="1" applyAlignment="1">
      <alignment horizontal="right"/>
    </xf>
    <xf numFmtId="0" fontId="15" fillId="0" borderId="17" xfId="0" applyFont="1" applyBorder="1"/>
    <xf numFmtId="0" fontId="15" fillId="0" borderId="17" xfId="0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19" fillId="15" borderId="1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39" fillId="0" borderId="15" xfId="4" applyFont="1" applyBorder="1"/>
    <xf numFmtId="0" fontId="39" fillId="0" borderId="15" xfId="4" applyFont="1" applyBorder="1" applyAlignment="1">
      <alignment horizontal="left" vertical="center" wrapText="1"/>
    </xf>
    <xf numFmtId="0" fontId="40" fillId="0" borderId="15" xfId="0" applyFont="1" applyBorder="1" applyAlignment="1">
      <alignment horizontal="left" vertical="center" wrapText="1"/>
    </xf>
    <xf numFmtId="0" fontId="40" fillId="0" borderId="17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11" fillId="0" borderId="15" xfId="0" applyFont="1" applyBorder="1" applyAlignment="1">
      <alignment horizontal="left" vertical="center" wrapText="1"/>
    </xf>
    <xf numFmtId="0" fontId="7" fillId="0" borderId="22" xfId="0" applyFont="1" applyFill="1" applyBorder="1" applyAlignment="1">
      <alignment horizontal="center" vertical="center"/>
    </xf>
    <xf numFmtId="0" fontId="5" fillId="0" borderId="22" xfId="0" applyFont="1" applyBorder="1"/>
    <xf numFmtId="44" fontId="5" fillId="0" borderId="6" xfId="0" applyNumberFormat="1" applyFont="1" applyBorder="1"/>
    <xf numFmtId="0" fontId="5" fillId="0" borderId="40" xfId="0" applyFont="1" applyBorder="1" applyAlignment="1">
      <alignment vertical="center" wrapText="1"/>
    </xf>
    <xf numFmtId="0" fontId="16" fillId="0" borderId="40" xfId="0" applyFont="1" applyBorder="1" applyAlignment="1">
      <alignment vertical="center" wrapText="1"/>
    </xf>
    <xf numFmtId="0" fontId="5" fillId="4" borderId="40" xfId="0" applyFont="1" applyFill="1" applyBorder="1" applyAlignment="1">
      <alignment vertical="center" wrapText="1"/>
    </xf>
    <xf numFmtId="0" fontId="5" fillId="0" borderId="35" xfId="0" applyFont="1" applyBorder="1" applyAlignment="1">
      <alignment vertical="center" wrapText="1"/>
    </xf>
    <xf numFmtId="0" fontId="16" fillId="3" borderId="41" xfId="0" applyFont="1" applyFill="1" applyBorder="1" applyAlignment="1">
      <alignment horizontal="center" vertical="center" wrapText="1"/>
    </xf>
    <xf numFmtId="0" fontId="22" fillId="0" borderId="25" xfId="4" applyFont="1" applyBorder="1"/>
    <xf numFmtId="0" fontId="22" fillId="0" borderId="37" xfId="0" applyFont="1" applyBorder="1" applyAlignment="1">
      <alignment horizontal="left" vertical="center" wrapText="1"/>
    </xf>
    <xf numFmtId="0" fontId="22" fillId="0" borderId="37" xfId="4" applyFont="1" applyBorder="1"/>
    <xf numFmtId="0" fontId="5" fillId="4" borderId="37" xfId="0" applyFont="1" applyFill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0" fontId="5" fillId="4" borderId="37" xfId="0" applyFont="1" applyFill="1" applyBorder="1"/>
    <xf numFmtId="0" fontId="5" fillId="0" borderId="37" xfId="0" applyFont="1" applyBorder="1"/>
    <xf numFmtId="0" fontId="22" fillId="0" borderId="38" xfId="0" applyFont="1" applyBorder="1" applyAlignment="1">
      <alignment horizontal="left" vertical="center" wrapText="1"/>
    </xf>
    <xf numFmtId="0" fontId="4" fillId="0" borderId="0" xfId="0" applyFont="1" applyFill="1" applyBorder="1"/>
    <xf numFmtId="0" fontId="16" fillId="0" borderId="23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9" fillId="15" borderId="18" xfId="0" applyFont="1" applyFill="1" applyBorder="1" applyAlignment="1">
      <alignment horizontal="center" vertical="center" wrapText="1"/>
    </xf>
    <xf numFmtId="0" fontId="19" fillId="15" borderId="19" xfId="0" applyFont="1" applyFill="1" applyBorder="1" applyAlignment="1">
      <alignment horizontal="center" vertical="center" wrapText="1"/>
    </xf>
    <xf numFmtId="0" fontId="19" fillId="15" borderId="20" xfId="0" applyFont="1" applyFill="1" applyBorder="1" applyAlignment="1">
      <alignment horizontal="center" vertical="center" wrapText="1"/>
    </xf>
    <xf numFmtId="0" fontId="19" fillId="15" borderId="35" xfId="0" applyFont="1" applyFill="1" applyBorder="1" applyAlignment="1">
      <alignment horizontal="center" vertical="center" wrapText="1"/>
    </xf>
    <xf numFmtId="0" fontId="19" fillId="15" borderId="36" xfId="0" applyFont="1" applyFill="1" applyBorder="1" applyAlignment="1">
      <alignment horizontal="center" vertical="center" wrapText="1"/>
    </xf>
    <xf numFmtId="0" fontId="19" fillId="15" borderId="42" xfId="0" applyFont="1" applyFill="1" applyBorder="1" applyAlignment="1">
      <alignment horizontal="center" vertical="center" wrapText="1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21" xfId="0" applyFont="1" applyBorder="1" applyAlignment="1">
      <alignment horizontal="left" vertical="center"/>
    </xf>
    <xf numFmtId="0" fontId="16" fillId="3" borderId="46" xfId="0" applyFont="1" applyFill="1" applyBorder="1" applyAlignment="1">
      <alignment horizontal="center" vertical="center" wrapText="1"/>
    </xf>
    <xf numFmtId="0" fontId="16" fillId="3" borderId="48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left" vertical="center" wrapText="1"/>
    </xf>
    <xf numFmtId="0" fontId="16" fillId="3" borderId="39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0" borderId="45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5" fillId="0" borderId="43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50" xfId="0" applyFont="1" applyFill="1" applyBorder="1" applyAlignment="1">
      <alignment horizontal="left" vertical="center" wrapText="1"/>
    </xf>
    <xf numFmtId="0" fontId="16" fillId="0" borderId="2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31" xfId="0" applyFont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0" fontId="5" fillId="0" borderId="4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16" fillId="3" borderId="47" xfId="0" applyFont="1" applyFill="1" applyBorder="1" applyAlignment="1">
      <alignment horizontal="center" vertical="center" wrapText="1"/>
    </xf>
    <xf numFmtId="0" fontId="19" fillId="15" borderId="18" xfId="0" applyFont="1" applyFill="1" applyBorder="1" applyAlignment="1">
      <alignment horizontal="center" vertical="center"/>
    </xf>
    <xf numFmtId="0" fontId="20" fillId="15" borderId="19" xfId="0" applyFont="1" applyFill="1" applyBorder="1" applyAlignment="1">
      <alignment horizontal="center" vertical="center"/>
    </xf>
    <xf numFmtId="0" fontId="20" fillId="15" borderId="20" xfId="0" applyFont="1" applyFill="1" applyBorder="1" applyAlignment="1">
      <alignment horizontal="center" vertical="center"/>
    </xf>
    <xf numFmtId="0" fontId="20" fillId="15" borderId="35" xfId="0" applyFont="1" applyFill="1" applyBorder="1" applyAlignment="1">
      <alignment horizontal="center" vertical="center"/>
    </xf>
    <xf numFmtId="0" fontId="20" fillId="15" borderId="36" xfId="0" applyFont="1" applyFill="1" applyBorder="1" applyAlignment="1">
      <alignment horizontal="center" vertical="center"/>
    </xf>
    <xf numFmtId="0" fontId="20" fillId="15" borderId="42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4" fillId="0" borderId="7" xfId="0" applyFont="1" applyBorder="1" applyAlignment="1">
      <alignment horizontal="right"/>
    </xf>
    <xf numFmtId="0" fontId="20" fillId="0" borderId="19" xfId="0" applyFont="1" applyFill="1" applyBorder="1" applyAlignment="1">
      <alignment horizontal="center" vertical="center"/>
    </xf>
    <xf numFmtId="42" fontId="4" fillId="0" borderId="3" xfId="0" applyNumberFormat="1" applyFont="1" applyBorder="1" applyAlignment="1" applyProtection="1">
      <alignment horizontal="center"/>
      <protection locked="0"/>
    </xf>
    <xf numFmtId="42" fontId="4" fillId="0" borderId="4" xfId="0" applyNumberFormat="1" applyFont="1" applyBorder="1" applyAlignment="1" applyProtection="1">
      <alignment horizontal="center"/>
      <protection locked="0"/>
    </xf>
    <xf numFmtId="42" fontId="4" fillId="0" borderId="5" xfId="0" applyNumberFormat="1" applyFont="1" applyBorder="1" applyAlignment="1" applyProtection="1">
      <alignment horizontal="center"/>
      <protection locked="0"/>
    </xf>
    <xf numFmtId="42" fontId="8" fillId="0" borderId="3" xfId="0" applyNumberFormat="1" applyFont="1" applyBorder="1" applyAlignment="1">
      <alignment horizontal="center"/>
    </xf>
    <xf numFmtId="42" fontId="8" fillId="0" borderId="5" xfId="0" applyNumberFormat="1" applyFont="1" applyBorder="1" applyAlignment="1">
      <alignment horizontal="center"/>
    </xf>
    <xf numFmtId="44" fontId="4" fillId="0" borderId="3" xfId="1" applyNumberFormat="1" applyFont="1" applyFill="1" applyBorder="1" applyAlignment="1" applyProtection="1">
      <alignment horizontal="center"/>
      <protection locked="0"/>
    </xf>
    <xf numFmtId="44" fontId="4" fillId="0" borderId="4" xfId="1" applyNumberFormat="1" applyFont="1" applyFill="1" applyBorder="1" applyAlignment="1" applyProtection="1">
      <alignment horizontal="center"/>
      <protection locked="0"/>
    </xf>
    <xf numFmtId="44" fontId="4" fillId="0" borderId="5" xfId="1" applyNumberFormat="1" applyFont="1" applyFill="1" applyBorder="1" applyAlignment="1" applyProtection="1">
      <alignment horizontal="center"/>
      <protection locked="0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46" xfId="0" applyFont="1" applyBorder="1" applyAlignment="1" applyProtection="1">
      <alignment horizontal="center" wrapText="1"/>
      <protection locked="0"/>
    </xf>
    <xf numFmtId="0" fontId="4" fillId="0" borderId="48" xfId="0" applyFont="1" applyBorder="1" applyAlignment="1" applyProtection="1">
      <alignment horizontal="center" wrapText="1"/>
      <protection locked="0"/>
    </xf>
    <xf numFmtId="0" fontId="4" fillId="0" borderId="47" xfId="0" applyFont="1" applyBorder="1" applyAlignment="1" applyProtection="1">
      <alignment horizontal="center" wrapText="1"/>
      <protection locked="0"/>
    </xf>
    <xf numFmtId="0" fontId="4" fillId="0" borderId="46" xfId="0" applyFont="1" applyBorder="1" applyAlignment="1" applyProtection="1">
      <alignment horizontal="center"/>
      <protection locked="0"/>
    </xf>
    <xf numFmtId="0" fontId="4" fillId="0" borderId="48" xfId="0" applyFont="1" applyBorder="1" applyAlignment="1" applyProtection="1">
      <alignment horizontal="center"/>
      <protection locked="0"/>
    </xf>
    <xf numFmtId="0" fontId="4" fillId="0" borderId="47" xfId="0" applyFont="1" applyBorder="1" applyAlignment="1" applyProtection="1">
      <alignment horizontal="center"/>
      <protection locked="0"/>
    </xf>
    <xf numFmtId="0" fontId="5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16" fillId="0" borderId="0" xfId="0" applyFont="1" applyAlignment="1">
      <alignment horizontal="center"/>
    </xf>
    <xf numFmtId="1" fontId="8" fillId="0" borderId="3" xfId="0" applyNumberFormat="1" applyFont="1" applyBorder="1" applyAlignment="1">
      <alignment horizontal="center"/>
    </xf>
    <xf numFmtId="1" fontId="8" fillId="0" borderId="4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64" fontId="8" fillId="0" borderId="0" xfId="1" applyNumberFormat="1" applyFont="1" applyFill="1" applyAlignment="1">
      <alignment horizontal="center"/>
    </xf>
    <xf numFmtId="0" fontId="11" fillId="0" borderId="0" xfId="0" applyFont="1" applyAlignment="1">
      <alignment horizontal="right"/>
    </xf>
    <xf numFmtId="0" fontId="4" fillId="14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4" fillId="0" borderId="39" xfId="0" applyFont="1" applyBorder="1" applyAlignment="1">
      <alignment horizontal="left"/>
    </xf>
    <xf numFmtId="0" fontId="4" fillId="0" borderId="40" xfId="0" applyFont="1" applyBorder="1" applyAlignment="1">
      <alignment horizontal="center"/>
    </xf>
    <xf numFmtId="164" fontId="8" fillId="0" borderId="12" xfId="1" applyNumberFormat="1" applyFont="1" applyFill="1" applyBorder="1" applyAlignment="1">
      <alignment horizontal="center"/>
    </xf>
    <xf numFmtId="44" fontId="4" fillId="0" borderId="3" xfId="1" applyFont="1" applyFill="1" applyBorder="1" applyAlignment="1" applyProtection="1">
      <alignment horizontal="right"/>
      <protection locked="0"/>
    </xf>
    <xf numFmtId="44" fontId="4" fillId="0" borderId="4" xfId="1" applyFont="1" applyFill="1" applyBorder="1" applyAlignment="1" applyProtection="1">
      <alignment horizontal="right"/>
      <protection locked="0"/>
    </xf>
    <xf numFmtId="44" fontId="4" fillId="0" borderId="5" xfId="1" applyFont="1" applyFill="1" applyBorder="1" applyAlignment="1" applyProtection="1">
      <alignment horizontal="right"/>
      <protection locked="0"/>
    </xf>
    <xf numFmtId="44" fontId="8" fillId="0" borderId="3" xfId="1" applyFont="1" applyFill="1" applyBorder="1" applyAlignment="1" applyProtection="1">
      <alignment horizontal="center"/>
      <protection locked="0"/>
    </xf>
    <xf numFmtId="44" fontId="8" fillId="0" borderId="4" xfId="1" applyFont="1" applyFill="1" applyBorder="1" applyAlignment="1" applyProtection="1">
      <alignment horizontal="center"/>
      <protection locked="0"/>
    </xf>
    <xf numFmtId="44" fontId="8" fillId="0" borderId="5" xfId="1" applyFont="1" applyFill="1" applyBorder="1" applyAlignment="1" applyProtection="1">
      <alignment horizontal="center"/>
      <protection locked="0"/>
    </xf>
    <xf numFmtId="44" fontId="4" fillId="0" borderId="3" xfId="1" applyFont="1" applyFill="1" applyBorder="1" applyAlignment="1" applyProtection="1">
      <alignment horizontal="center"/>
      <protection locked="0"/>
    </xf>
    <xf numFmtId="44" fontId="4" fillId="0" borderId="4" xfId="1" applyFont="1" applyFill="1" applyBorder="1" applyAlignment="1" applyProtection="1">
      <alignment horizontal="center"/>
      <protection locked="0"/>
    </xf>
    <xf numFmtId="44" fontId="4" fillId="0" borderId="5" xfId="1" applyFont="1" applyFill="1" applyBorder="1" applyAlignment="1" applyProtection="1">
      <alignment horizontal="center"/>
      <protection locked="0"/>
    </xf>
    <xf numFmtId="0" fontId="10" fillId="0" borderId="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4" fillId="0" borderId="46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44" fontId="8" fillId="0" borderId="3" xfId="1" applyFont="1" applyFill="1" applyBorder="1" applyAlignment="1" applyProtection="1">
      <alignment horizontal="right"/>
      <protection locked="0"/>
    </xf>
    <xf numFmtId="44" fontId="8" fillId="0" borderId="4" xfId="1" applyFont="1" applyFill="1" applyBorder="1" applyAlignment="1" applyProtection="1">
      <alignment horizontal="right"/>
      <protection locked="0"/>
    </xf>
    <xf numFmtId="44" fontId="8" fillId="0" borderId="5" xfId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/>
    </xf>
    <xf numFmtId="0" fontId="29" fillId="15" borderId="14" xfId="0" applyFont="1" applyFill="1" applyBorder="1" applyAlignment="1">
      <alignment horizontal="center" vertical="center"/>
    </xf>
    <xf numFmtId="0" fontId="29" fillId="15" borderId="12" xfId="0" applyFont="1" applyFill="1" applyBorder="1" applyAlignment="1">
      <alignment horizontal="center" vertical="center"/>
    </xf>
    <xf numFmtId="0" fontId="29" fillId="15" borderId="43" xfId="0" applyFont="1" applyFill="1" applyBorder="1" applyAlignment="1">
      <alignment horizontal="center" vertical="center"/>
    </xf>
    <xf numFmtId="0" fontId="29" fillId="15" borderId="16" xfId="0" applyFont="1" applyFill="1" applyBorder="1" applyAlignment="1">
      <alignment horizontal="center" vertical="center"/>
    </xf>
    <xf numFmtId="0" fontId="29" fillId="15" borderId="0" xfId="0" applyFont="1" applyFill="1" applyBorder="1" applyAlignment="1">
      <alignment horizontal="center" vertical="center"/>
    </xf>
    <xf numFmtId="0" fontId="29" fillId="15" borderId="7" xfId="0" applyFont="1" applyFill="1" applyBorder="1" applyAlignment="1">
      <alignment horizontal="center" vertical="center"/>
    </xf>
    <xf numFmtId="0" fontId="31" fillId="0" borderId="3" xfId="0" applyFont="1" applyBorder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left" vertical="top"/>
      <protection locked="0"/>
    </xf>
    <xf numFmtId="0" fontId="7" fillId="0" borderId="5" xfId="0" applyFont="1" applyBorder="1" applyAlignment="1" applyProtection="1">
      <alignment horizontal="left" vertical="top"/>
      <protection locked="0"/>
    </xf>
    <xf numFmtId="0" fontId="25" fillId="15" borderId="18" xfId="0" applyFont="1" applyFill="1" applyBorder="1" applyAlignment="1">
      <alignment horizontal="center" vertical="center"/>
    </xf>
    <xf numFmtId="0" fontId="25" fillId="15" borderId="19" xfId="0" applyFont="1" applyFill="1" applyBorder="1" applyAlignment="1">
      <alignment horizontal="center" vertical="center"/>
    </xf>
    <xf numFmtId="0" fontId="25" fillId="15" borderId="20" xfId="0" applyFont="1" applyFill="1" applyBorder="1" applyAlignment="1">
      <alignment horizontal="center" vertical="center"/>
    </xf>
    <xf numFmtId="0" fontId="25" fillId="15" borderId="40" xfId="0" applyFont="1" applyFill="1" applyBorder="1" applyAlignment="1">
      <alignment horizontal="center" vertical="center"/>
    </xf>
    <xf numFmtId="0" fontId="25" fillId="15" borderId="0" xfId="0" applyFont="1" applyFill="1" applyBorder="1" applyAlignment="1">
      <alignment horizontal="center" vertical="center"/>
    </xf>
    <xf numFmtId="0" fontId="25" fillId="15" borderId="39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166" fontId="31" fillId="0" borderId="3" xfId="0" applyNumberFormat="1" applyFont="1" applyBorder="1" applyAlignment="1" applyProtection="1">
      <alignment horizontal="left" vertical="top"/>
      <protection locked="0"/>
    </xf>
    <xf numFmtId="0" fontId="20" fillId="0" borderId="0" xfId="0" applyFont="1" applyAlignment="1">
      <alignment horizontal="left" wrapText="1"/>
    </xf>
    <xf numFmtId="0" fontId="31" fillId="0" borderId="4" xfId="0" applyFont="1" applyBorder="1" applyAlignment="1" applyProtection="1">
      <alignment horizontal="left" vertical="top"/>
      <protection locked="0"/>
    </xf>
    <xf numFmtId="0" fontId="31" fillId="0" borderId="5" xfId="0" applyFont="1" applyBorder="1" applyAlignment="1" applyProtection="1">
      <alignment horizontal="left" vertical="top"/>
      <protection locked="0"/>
    </xf>
    <xf numFmtId="0" fontId="20" fillId="0" borderId="7" xfId="0" applyFont="1" applyBorder="1" applyAlignment="1">
      <alignment horizontal="left" wrapText="1"/>
    </xf>
    <xf numFmtId="0" fontId="32" fillId="0" borderId="0" xfId="0" applyFont="1" applyAlignment="1">
      <alignment horizontal="center" wrapText="1"/>
    </xf>
    <xf numFmtId="0" fontId="32" fillId="0" borderId="7" xfId="0" applyFont="1" applyBorder="1" applyAlignment="1">
      <alignment horizontal="center" wrapText="1"/>
    </xf>
    <xf numFmtId="0" fontId="31" fillId="0" borderId="3" xfId="0" applyFont="1" applyBorder="1" applyAlignment="1" applyProtection="1">
      <alignment horizontal="center" vertical="top"/>
      <protection locked="0"/>
    </xf>
    <xf numFmtId="0" fontId="31" fillId="0" borderId="4" xfId="0" applyFont="1" applyBorder="1" applyAlignment="1" applyProtection="1">
      <alignment horizontal="center" vertical="top"/>
      <protection locked="0"/>
    </xf>
    <xf numFmtId="0" fontId="31" fillId="0" borderId="5" xfId="0" applyFont="1" applyBorder="1" applyAlignment="1" applyProtection="1">
      <alignment horizontal="center" vertical="top"/>
      <protection locked="0"/>
    </xf>
    <xf numFmtId="0" fontId="8" fillId="0" borderId="0" xfId="0" applyFont="1" applyAlignment="1">
      <alignment horizontal="center"/>
    </xf>
    <xf numFmtId="0" fontId="22" fillId="14" borderId="16" xfId="0" applyFont="1" applyFill="1" applyBorder="1" applyAlignment="1">
      <alignment horizontal="center" wrapText="1"/>
    </xf>
    <xf numFmtId="0" fontId="22" fillId="14" borderId="0" xfId="0" applyFont="1" applyFill="1" applyBorder="1" applyAlignment="1">
      <alignment horizontal="center" wrapText="1"/>
    </xf>
    <xf numFmtId="0" fontId="22" fillId="0" borderId="6" xfId="0" applyFont="1" applyBorder="1" applyAlignment="1">
      <alignment horizontal="left" wrapText="1"/>
    </xf>
    <xf numFmtId="0" fontId="4" fillId="0" borderId="6" xfId="0" applyFont="1" applyBorder="1" applyAlignment="1">
      <alignment horizontal="left"/>
    </xf>
    <xf numFmtId="0" fontId="20" fillId="0" borderId="16" xfId="0" applyFont="1" applyBorder="1" applyAlignment="1">
      <alignment horizontal="center" wrapText="1"/>
    </xf>
    <xf numFmtId="0" fontId="20" fillId="0" borderId="0" xfId="0" applyFont="1" applyBorder="1" applyAlignment="1">
      <alignment horizontal="center" wrapText="1"/>
    </xf>
    <xf numFmtId="0" fontId="32" fillId="0" borderId="6" xfId="0" applyFont="1" applyFill="1" applyBorder="1" applyAlignment="1">
      <alignment horizontal="center" wrapText="1"/>
    </xf>
    <xf numFmtId="0" fontId="4" fillId="0" borderId="6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22" fillId="0" borderId="6" xfId="0" applyFont="1" applyFill="1" applyBorder="1" applyAlignment="1">
      <alignment horizontal="center" wrapText="1"/>
    </xf>
    <xf numFmtId="0" fontId="28" fillId="0" borderId="0" xfId="0" applyFont="1" applyAlignment="1">
      <alignment horizontal="justify" vertical="top"/>
    </xf>
    <xf numFmtId="0" fontId="4" fillId="0" borderId="1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25" fillId="15" borderId="35" xfId="0" applyFont="1" applyFill="1" applyBorder="1" applyAlignment="1">
      <alignment horizontal="center" vertical="center"/>
    </xf>
    <xf numFmtId="0" fontId="25" fillId="15" borderId="36" xfId="0" applyFont="1" applyFill="1" applyBorder="1" applyAlignment="1">
      <alignment horizontal="center" vertical="center"/>
    </xf>
    <xf numFmtId="0" fontId="25" fillId="15" borderId="42" xfId="0" applyFont="1" applyFill="1" applyBorder="1" applyAlignment="1">
      <alignment horizontal="center" vertical="center"/>
    </xf>
    <xf numFmtId="0" fontId="19" fillId="15" borderId="12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2" fillId="0" borderId="52" xfId="4" applyBorder="1" applyAlignment="1">
      <alignment horizontal="center" vertical="center"/>
    </xf>
    <xf numFmtId="0" fontId="12" fillId="0" borderId="53" xfId="4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/>
    </xf>
    <xf numFmtId="3" fontId="16" fillId="0" borderId="6" xfId="0" applyNumberFormat="1" applyFont="1" applyFill="1" applyBorder="1" applyAlignment="1">
      <alignment horizontal="center" vertical="center"/>
    </xf>
    <xf numFmtId="14" fontId="16" fillId="0" borderId="6" xfId="0" applyNumberFormat="1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</cellXfs>
  <cellStyles count="7">
    <cellStyle name="Check Cell" xfId="3" builtinId="23"/>
    <cellStyle name="Currency" xfId="1" builtinId="4"/>
    <cellStyle name="Currency 4" xfId="6" xr:uid="{358B8737-9457-46CD-BD38-EE301D81E806}"/>
    <cellStyle name="Hyperlink" xfId="4" builtinId="8"/>
    <cellStyle name="Normal" xfId="0" builtinId="0"/>
    <cellStyle name="Percent" xfId="2" builtinId="5"/>
    <cellStyle name="Percent 3" xfId="5" xr:uid="{8FDA35B8-E968-4395-9544-E3A4E7EBF5B0}"/>
  </cellStyles>
  <dxfs count="0"/>
  <tableStyles count="0" defaultTableStyle="TableStyleMedium2" defaultPivotStyle="PivotStyleLight16"/>
  <colors>
    <mruColors>
      <color rgb="FFCC99FF"/>
      <color rgb="FFCC66FF"/>
      <color rgb="FFCC00FF"/>
      <color rgb="FF9900CC"/>
      <color rgb="FFCC00CC"/>
      <color rgb="FFCC0099"/>
      <color rgb="FFCC3399"/>
      <color rgb="FFD60093"/>
      <color rgb="FFCC0066"/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98396993511735"/>
          <c:y val="6.0186319302456159E-2"/>
          <c:w val="0.76421998375679467"/>
          <c:h val="0.9309526914768844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'[1]PROJECT TIMELINE'!$D$353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 w="25400">
              <a:noFill/>
            </a:ln>
          </c:spPr>
          <c:invertIfNegative val="0"/>
          <c:cat>
            <c:strRef>
              <c:f>'[1]PROJECT TIMELINE'!$C$354:$C$374</c:f>
              <c:strCache>
                <c:ptCount val="21"/>
                <c:pt idx="0">
                  <c:v>Site Control</c:v>
                </c:pt>
                <c:pt idx="1">
                  <c:v>Acquisition</c:v>
                </c:pt>
                <c:pt idx="2">
                  <c:v>Soft Costs: Design Plan, Environmental,Etc</c:v>
                </c:pt>
                <c:pt idx="3">
                  <c:v>Environmental Review</c:v>
                </c:pt>
                <c:pt idx="4">
                  <c:v>Pre-Development</c:v>
                </c:pt>
                <c:pt idx="5">
                  <c:v>Contract Execution</c:v>
                </c:pt>
                <c:pt idx="6">
                  <c:v>Closing of Other Financing</c:v>
                </c:pt>
                <c:pt idx="7">
                  <c:v>Development Services Review</c:v>
                </c:pt>
                <c:pt idx="8">
                  <c:v>Construction</c:v>
                </c:pt>
                <c:pt idx="9">
                  <c:v>Site Preparation</c:v>
                </c:pt>
                <c:pt idx="10">
                  <c:v>25% Complete</c:v>
                </c:pt>
                <c:pt idx="11">
                  <c:v>50% Complete</c:v>
                </c:pt>
                <c:pt idx="12">
                  <c:v>75% Complete</c:v>
                </c:pt>
                <c:pt idx="13">
                  <c:v>100% Complete</c:v>
                </c:pt>
                <c:pt idx="14">
                  <c:v>Marketing</c:v>
                </c:pt>
                <c:pt idx="15">
                  <c:v>Pre-Listing</c:v>
                </c:pt>
                <c:pt idx="16">
                  <c:v>Marketing Plan</c:v>
                </c:pt>
                <c:pt idx="17">
                  <c:v>Wait List Process</c:v>
                </c:pt>
                <c:pt idx="18">
                  <c:v>Disposition</c:v>
                </c:pt>
                <c:pt idx="19">
                  <c:v>Lease Up</c:v>
                </c:pt>
                <c:pt idx="20">
                  <c:v>Close Out</c:v>
                </c:pt>
              </c:strCache>
            </c:strRef>
          </c:cat>
          <c:val>
            <c:numRef>
              <c:f>'[1]PROJECT TIMELINE'!$D$354:$D$374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E2-41CD-88F6-63B682A957F0}"/>
            </c:ext>
          </c:extLst>
        </c:ser>
        <c:ser>
          <c:idx val="1"/>
          <c:order val="1"/>
          <c:tx>
            <c:strRef>
              <c:f>'[1]PROJECT TIMELINE'!$A$353</c:f>
              <c:strCache>
                <c:ptCount val="1"/>
                <c:pt idx="0">
                  <c:v>Duration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3E2-41CD-88F6-63B682A957F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3E2-41CD-88F6-63B682A957F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E3E2-41CD-88F6-63B682A957F0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E3E2-41CD-88F6-63B682A957F0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E3E2-41CD-88F6-63B682A957F0}"/>
              </c:ext>
            </c:extLst>
          </c:dPt>
          <c:cat>
            <c:strRef>
              <c:f>'[1]PROJECT TIMELINE'!$C$354:$C$374</c:f>
              <c:strCache>
                <c:ptCount val="21"/>
                <c:pt idx="0">
                  <c:v>Site Control</c:v>
                </c:pt>
                <c:pt idx="1">
                  <c:v>Acquisition</c:v>
                </c:pt>
                <c:pt idx="2">
                  <c:v>Soft Costs: Design Plan, Environmental,Etc</c:v>
                </c:pt>
                <c:pt idx="3">
                  <c:v>Environmental Review</c:v>
                </c:pt>
                <c:pt idx="4">
                  <c:v>Pre-Development</c:v>
                </c:pt>
                <c:pt idx="5">
                  <c:v>Contract Execution</c:v>
                </c:pt>
                <c:pt idx="6">
                  <c:v>Closing of Other Financing</c:v>
                </c:pt>
                <c:pt idx="7">
                  <c:v>Development Services Review</c:v>
                </c:pt>
                <c:pt idx="8">
                  <c:v>Construction</c:v>
                </c:pt>
                <c:pt idx="9">
                  <c:v>Site Preparation</c:v>
                </c:pt>
                <c:pt idx="10">
                  <c:v>25% Complete</c:v>
                </c:pt>
                <c:pt idx="11">
                  <c:v>50% Complete</c:v>
                </c:pt>
                <c:pt idx="12">
                  <c:v>75% Complete</c:v>
                </c:pt>
                <c:pt idx="13">
                  <c:v>100% Complete</c:v>
                </c:pt>
                <c:pt idx="14">
                  <c:v>Marketing</c:v>
                </c:pt>
                <c:pt idx="15">
                  <c:v>Pre-Listing</c:v>
                </c:pt>
                <c:pt idx="16">
                  <c:v>Marketing Plan</c:v>
                </c:pt>
                <c:pt idx="17">
                  <c:v>Wait List Process</c:v>
                </c:pt>
                <c:pt idx="18">
                  <c:v>Disposition</c:v>
                </c:pt>
                <c:pt idx="19">
                  <c:v>Lease Up</c:v>
                </c:pt>
                <c:pt idx="20">
                  <c:v>Close Out</c:v>
                </c:pt>
              </c:strCache>
            </c:strRef>
          </c:cat>
          <c:val>
            <c:numRef>
              <c:f>'[1]PROJECT TIMELINE'!$A$354:$A$374</c:f>
              <c:numCache>
                <c:formatCode>General</c:formatCode>
                <c:ptCount val="21"/>
                <c:pt idx="0">
                  <c:v>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</c:v>
                </c:pt>
                <c:pt idx="5">
                  <c:v>#N/A</c:v>
                </c:pt>
                <c:pt idx="6">
                  <c:v>#N/A</c:v>
                </c:pt>
                <c:pt idx="7">
                  <c:v>0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E2-41CD-88F6-63B682A957F0}"/>
            </c:ext>
          </c:extLst>
        </c:ser>
        <c:ser>
          <c:idx val="2"/>
          <c:order val="2"/>
          <c:tx>
            <c:strRef>
              <c:f>'[1]PROJECT TIMELINE'!$E$353</c:f>
              <c:strCache>
                <c:ptCount val="1"/>
                <c:pt idx="0">
                  <c:v>u</c:v>
                </c:pt>
              </c:strCache>
            </c:strRef>
          </c:tx>
          <c:spPr>
            <a:noFill/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Wingdings" panose="05000000000000000000" pitchFamily="2" charset="2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'[1]PROJECT TIMELINE'!$C$354:$C$374</c:f>
              <c:strCache>
                <c:ptCount val="21"/>
                <c:pt idx="0">
                  <c:v>Site Control</c:v>
                </c:pt>
                <c:pt idx="1">
                  <c:v>Acquisition</c:v>
                </c:pt>
                <c:pt idx="2">
                  <c:v>Soft Costs: Design Plan, Environmental,Etc</c:v>
                </c:pt>
                <c:pt idx="3">
                  <c:v>Environmental Review</c:v>
                </c:pt>
                <c:pt idx="4">
                  <c:v>Pre-Development</c:v>
                </c:pt>
                <c:pt idx="5">
                  <c:v>Contract Execution</c:v>
                </c:pt>
                <c:pt idx="6">
                  <c:v>Closing of Other Financing</c:v>
                </c:pt>
                <c:pt idx="7">
                  <c:v>Development Services Review</c:v>
                </c:pt>
                <c:pt idx="8">
                  <c:v>Construction</c:v>
                </c:pt>
                <c:pt idx="9">
                  <c:v>Site Preparation</c:v>
                </c:pt>
                <c:pt idx="10">
                  <c:v>25% Complete</c:v>
                </c:pt>
                <c:pt idx="11">
                  <c:v>50% Complete</c:v>
                </c:pt>
                <c:pt idx="12">
                  <c:v>75% Complete</c:v>
                </c:pt>
                <c:pt idx="13">
                  <c:v>100% Complete</c:v>
                </c:pt>
                <c:pt idx="14">
                  <c:v>Marketing</c:v>
                </c:pt>
                <c:pt idx="15">
                  <c:v>Pre-Listing</c:v>
                </c:pt>
                <c:pt idx="16">
                  <c:v>Marketing Plan</c:v>
                </c:pt>
                <c:pt idx="17">
                  <c:v>Wait List Process</c:v>
                </c:pt>
                <c:pt idx="18">
                  <c:v>Disposition</c:v>
                </c:pt>
                <c:pt idx="19">
                  <c:v>Lease Up</c:v>
                </c:pt>
                <c:pt idx="20">
                  <c:v>Close Out</c:v>
                </c:pt>
              </c:strCache>
            </c:strRef>
          </c:cat>
          <c:val>
            <c:numRef>
              <c:f>'[1]PROJECT TIMELINE'!$E$354:$E$374</c:f>
              <c:numCache>
                <c:formatCode>General</c:formatCode>
                <c:ptCount val="21"/>
                <c:pt idx="0">
                  <c:v>#N/A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#N/A</c:v>
                </c:pt>
                <c:pt idx="5">
                  <c:v>1</c:v>
                </c:pt>
                <c:pt idx="6">
                  <c:v>1</c:v>
                </c:pt>
                <c:pt idx="7">
                  <c:v>#N/A</c:v>
                </c:pt>
                <c:pt idx="8">
                  <c:v>#N/A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#N/A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#N/A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E2-41CD-88F6-63B682A95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4444128"/>
        <c:axId val="1"/>
      </c:barChart>
      <c:catAx>
        <c:axId val="6044441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in val="42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444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9525</xdr:rowOff>
    </xdr:from>
    <xdr:to>
      <xdr:col>4</xdr:col>
      <xdr:colOff>809625</xdr:colOff>
      <xdr:row>46</xdr:row>
      <xdr:rowOff>171450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A31F1EC2-E1BF-4A4B-89EE-CAFAE64EBB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0.11431</cdr:x>
      <cdr:y>0.05122</cdr:y>
    </cdr:from>
    <cdr:to>
      <cdr:x>0.28857</cdr:x>
      <cdr:y>0.25157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00074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houtx-my.sharepoint.com/personal/olivia_bush_houstontx_gov/Documents/Documents/Large%20Tract%20Single%20Family%20Development/Affordable%20Home%20Development%20Program/Application/Full%20Application/AHDP%20FULL%20APPLICATION%20WORKBOOK.xlsx?F911566B" TargetMode="External"/><Relationship Id="rId1" Type="http://schemas.openxmlformats.org/officeDocument/2006/relationships/externalLinkPath" Target="file:///\\F911566B\AHDP%20FULL%20APPLICATION%20WORKBOOK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houtx-my.sharepoint.com/personal/olivia_bush_houstontx_gov/Documents/Documents/Large%20Tract%20Single%20Family%20Development/Affordable%20Home%20Development%20Program/Application/Full%20Application/AHDP%20FULL%20APPLICATION%20WORKBOOK%20I.xlsx?F911566B" TargetMode="External"/><Relationship Id="rId1" Type="http://schemas.openxmlformats.org/officeDocument/2006/relationships/externalLinkPath" Target="file:///\\F911566B\AHDP%20FULL%20APPLICATION%20WORKBOOK%20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Full Application Checklist"/>
      <sheetName val="Project Summary"/>
      <sheetName val="PROJECT TIMELINE"/>
      <sheetName val="DEVELOPMENT BUDGET"/>
      <sheetName val="Home Sales Data "/>
      <sheetName val="Score Sheet"/>
      <sheetName val="APPLICATION CHECKLIST INFO FORM"/>
      <sheetName val="NOT TO PRINT "/>
      <sheetName val="PROJECT SUMMARY FORM"/>
      <sheetName val="PROJECT TIMELINE (2)"/>
      <sheetName val="RHDA ONLY_PRO FORMA"/>
      <sheetName val="OHDA ONLY_HOME SALES DATA"/>
      <sheetName val="SCORING SHEET"/>
      <sheetName val="District Goals"/>
      <sheetName val="Census Tract Scores"/>
    </sheetNames>
    <sheetDataSet>
      <sheetData sheetId="0"/>
      <sheetData sheetId="1"/>
      <sheetData sheetId="2"/>
      <sheetData sheetId="3">
        <row r="353">
          <cell r="A353" t="str">
            <v>Duration</v>
          </cell>
          <cell r="D353" t="str">
            <v>Start Date</v>
          </cell>
          <cell r="E353" t="str">
            <v>u</v>
          </cell>
        </row>
        <row r="354">
          <cell r="A354">
            <v>1</v>
          </cell>
          <cell r="C354" t="str">
            <v>Site Control</v>
          </cell>
          <cell r="D354">
            <v>0</v>
          </cell>
          <cell r="E354" t="e">
            <v>#N/A</v>
          </cell>
        </row>
        <row r="355">
          <cell r="A355" t="e">
            <v>#N/A</v>
          </cell>
          <cell r="C355" t="str">
            <v>Acquisition</v>
          </cell>
          <cell r="D355">
            <v>0</v>
          </cell>
          <cell r="E355">
            <v>1</v>
          </cell>
        </row>
        <row r="356">
          <cell r="A356" t="e">
            <v>#N/A</v>
          </cell>
          <cell r="C356" t="str">
            <v>Soft Costs: Design Plan, Environmental,Etc</v>
          </cell>
          <cell r="D356" t="str">
            <v xml:space="preserve"> </v>
          </cell>
          <cell r="E356">
            <v>1</v>
          </cell>
        </row>
        <row r="357">
          <cell r="A357" t="e">
            <v>#N/A</v>
          </cell>
          <cell r="C357" t="str">
            <v>Environmental Review</v>
          </cell>
          <cell r="D357">
            <v>0</v>
          </cell>
          <cell r="E357">
            <v>1</v>
          </cell>
        </row>
        <row r="358">
          <cell r="A358">
            <v>1</v>
          </cell>
          <cell r="C358" t="str">
            <v>Pre-Development</v>
          </cell>
          <cell r="D358">
            <v>0</v>
          </cell>
          <cell r="E358" t="e">
            <v>#N/A</v>
          </cell>
        </row>
        <row r="359">
          <cell r="A359" t="e">
            <v>#N/A</v>
          </cell>
          <cell r="C359" t="str">
            <v>Contract Execution</v>
          </cell>
          <cell r="D359" t="str">
            <v xml:space="preserve"> </v>
          </cell>
          <cell r="E359">
            <v>1</v>
          </cell>
        </row>
        <row r="360">
          <cell r="A360" t="e">
            <v>#N/A</v>
          </cell>
          <cell r="C360" t="str">
            <v>Closing of Other Financing</v>
          </cell>
          <cell r="D360" t="str">
            <v xml:space="preserve"> </v>
          </cell>
          <cell r="E360">
            <v>1</v>
          </cell>
        </row>
        <row r="361">
          <cell r="A361" t="e">
            <v>#VALUE!</v>
          </cell>
          <cell r="C361" t="str">
            <v>Development Services Review</v>
          </cell>
          <cell r="D361" t="str">
            <v xml:space="preserve"> </v>
          </cell>
          <cell r="E361" t="e">
            <v>#N/A</v>
          </cell>
        </row>
        <row r="362">
          <cell r="A362">
            <v>1</v>
          </cell>
          <cell r="C362" t="str">
            <v>Construction</v>
          </cell>
          <cell r="D362">
            <v>0</v>
          </cell>
          <cell r="E362" t="e">
            <v>#N/A</v>
          </cell>
        </row>
        <row r="363">
          <cell r="A363" t="e">
            <v>#N/A</v>
          </cell>
          <cell r="C363" t="str">
            <v>Site Preparation</v>
          </cell>
          <cell r="D363">
            <v>0</v>
          </cell>
          <cell r="E363">
            <v>1</v>
          </cell>
        </row>
        <row r="364">
          <cell r="A364" t="e">
            <v>#N/A</v>
          </cell>
          <cell r="C364" t="str">
            <v>25% Complete</v>
          </cell>
          <cell r="D364">
            <v>0</v>
          </cell>
          <cell r="E364">
            <v>1</v>
          </cell>
        </row>
        <row r="365">
          <cell r="A365" t="e">
            <v>#N/A</v>
          </cell>
          <cell r="C365" t="str">
            <v>50% Complete</v>
          </cell>
          <cell r="D365" t="str">
            <v xml:space="preserve"> </v>
          </cell>
          <cell r="E365">
            <v>1</v>
          </cell>
        </row>
        <row r="366">
          <cell r="A366" t="e">
            <v>#N/A</v>
          </cell>
          <cell r="C366" t="str">
            <v>75% Complete</v>
          </cell>
          <cell r="D366" t="str">
            <v xml:space="preserve"> </v>
          </cell>
          <cell r="E366">
            <v>1</v>
          </cell>
        </row>
        <row r="367">
          <cell r="A367" t="e">
            <v>#N/A</v>
          </cell>
          <cell r="C367" t="str">
            <v>100% Complete</v>
          </cell>
          <cell r="D367">
            <v>0</v>
          </cell>
          <cell r="E367">
            <v>1</v>
          </cell>
        </row>
        <row r="368">
          <cell r="A368">
            <v>1</v>
          </cell>
          <cell r="C368" t="str">
            <v>Marketing</v>
          </cell>
          <cell r="D368">
            <v>0</v>
          </cell>
          <cell r="E368" t="e">
            <v>#N/A</v>
          </cell>
        </row>
        <row r="369">
          <cell r="A369" t="e">
            <v>#N/A</v>
          </cell>
          <cell r="C369" t="str">
            <v>Pre-Listing</v>
          </cell>
          <cell r="D369">
            <v>0</v>
          </cell>
          <cell r="E369">
            <v>1</v>
          </cell>
        </row>
        <row r="370">
          <cell r="A370" t="e">
            <v>#N/A</v>
          </cell>
          <cell r="C370" t="str">
            <v>Marketing Plan</v>
          </cell>
          <cell r="D370">
            <v>0</v>
          </cell>
          <cell r="E370">
            <v>1</v>
          </cell>
        </row>
        <row r="371">
          <cell r="A371" t="e">
            <v>#N/A</v>
          </cell>
          <cell r="C371" t="str">
            <v>Wait List Process</v>
          </cell>
          <cell r="D371">
            <v>0</v>
          </cell>
          <cell r="E371">
            <v>1</v>
          </cell>
        </row>
        <row r="372">
          <cell r="A372">
            <v>1</v>
          </cell>
          <cell r="C372" t="str">
            <v>Disposition</v>
          </cell>
          <cell r="D372">
            <v>0</v>
          </cell>
          <cell r="E372" t="e">
            <v>#N/A</v>
          </cell>
        </row>
        <row r="373">
          <cell r="A373" t="e">
            <v>#N/A</v>
          </cell>
          <cell r="C373" t="str">
            <v>Lease Up</v>
          </cell>
          <cell r="D373">
            <v>0</v>
          </cell>
          <cell r="E373">
            <v>1</v>
          </cell>
        </row>
        <row r="374">
          <cell r="A374" t="e">
            <v>#N/A</v>
          </cell>
          <cell r="C374" t="str">
            <v>Close Out</v>
          </cell>
          <cell r="D374">
            <v>0</v>
          </cell>
          <cell r="E374">
            <v>1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PPLICATION CHECKLIST INFO FORM"/>
      <sheetName val="NOT TO PRINT "/>
      <sheetName val="PROJECT SUMMARY FORM"/>
      <sheetName val="PROJECT TIMELINE"/>
      <sheetName val="DEVELOPMENT BUDGET"/>
      <sheetName val="RHDA ONLY_PRO FORMA"/>
      <sheetName val="OHDA ONLY_HOME SALES DATA"/>
      <sheetName val="SCORING SHEET"/>
      <sheetName val="District Goals"/>
      <sheetName val="Census Tract Scores"/>
      <sheetName val="Corridor Goals"/>
      <sheetName val="opportunity"/>
      <sheetName val="Leverage &amp; Subsidy"/>
      <sheetName val="Schoo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A15" t="str">
            <v>District 1</v>
          </cell>
          <cell r="B15">
            <v>0.1181</v>
          </cell>
          <cell r="C15">
            <v>5.7996133591093927E-3</v>
          </cell>
          <cell r="D15">
            <v>0.2838</v>
          </cell>
          <cell r="E15">
            <v>0.18281218747916528</v>
          </cell>
          <cell r="F15">
            <v>0</v>
          </cell>
        </row>
        <row r="16">
          <cell r="A16" t="str">
            <v>District 2</v>
          </cell>
          <cell r="B16">
            <v>7.4866666666666665E-2</v>
          </cell>
          <cell r="C16">
            <v>0</v>
          </cell>
          <cell r="D16">
            <v>0.15946666666666667</v>
          </cell>
          <cell r="E16">
            <v>0.14000933395559703</v>
          </cell>
          <cell r="F16">
            <v>0</v>
          </cell>
        </row>
        <row r="17">
          <cell r="A17" t="str">
            <v>District 3</v>
          </cell>
          <cell r="B17">
            <v>0.10491666666666667</v>
          </cell>
          <cell r="C17">
            <v>0</v>
          </cell>
          <cell r="D17">
            <v>0.33200000000000002</v>
          </cell>
          <cell r="E17">
            <v>8.7672511500766714E-2</v>
          </cell>
          <cell r="F17">
            <v>0</v>
          </cell>
        </row>
        <row r="18">
          <cell r="A18" t="str">
            <v>District 4</v>
          </cell>
          <cell r="B18">
            <v>5.1749999999999997E-2</v>
          </cell>
          <cell r="C18">
            <v>3.2664489034064394E-3</v>
          </cell>
          <cell r="D18">
            <v>7.4666666666666673E-2</v>
          </cell>
          <cell r="E18">
            <v>6.7871191412760851E-2</v>
          </cell>
          <cell r="F18">
            <v>6.1199999999999997E-2</v>
          </cell>
        </row>
        <row r="19">
          <cell r="A19" t="str">
            <v>District 5</v>
          </cell>
          <cell r="B19">
            <v>7.4550000000000005E-2</v>
          </cell>
          <cell r="C19">
            <v>6.4862342510499299E-2</v>
          </cell>
          <cell r="D19">
            <v>5.04E-2</v>
          </cell>
          <cell r="E19">
            <v>8.5939062604173611E-2</v>
          </cell>
          <cell r="F19">
            <v>9.693333333333333E-2</v>
          </cell>
        </row>
        <row r="20">
          <cell r="A20" t="str">
            <v>District 6</v>
          </cell>
          <cell r="B20">
            <v>0.14316666666666666</v>
          </cell>
          <cell r="C20">
            <v>0.27764815678954735</v>
          </cell>
          <cell r="D20">
            <v>0</v>
          </cell>
          <cell r="E20">
            <v>9.2539502633508894E-2</v>
          </cell>
          <cell r="F20">
            <v>0.20246666666666666</v>
          </cell>
        </row>
        <row r="21">
          <cell r="A21" t="str">
            <v>District 7</v>
          </cell>
          <cell r="B21">
            <v>0.11085</v>
          </cell>
          <cell r="C21">
            <v>0.1509899340043997</v>
          </cell>
          <cell r="D21">
            <v>5.1400000000000001E-2</v>
          </cell>
          <cell r="E21">
            <v>0.1544102940196013</v>
          </cell>
          <cell r="F21">
            <v>8.666666666666667E-2</v>
          </cell>
        </row>
        <row r="22">
          <cell r="A22" t="str">
            <v>District 8</v>
          </cell>
          <cell r="B22">
            <v>0.12028333333333334</v>
          </cell>
          <cell r="C22">
            <v>0.18538764082394507</v>
          </cell>
          <cell r="D22">
            <v>0</v>
          </cell>
          <cell r="E22">
            <v>6.1870791386092409E-2</v>
          </cell>
          <cell r="F22">
            <v>0.23380000000000001</v>
          </cell>
        </row>
        <row r="23">
          <cell r="A23" t="str">
            <v>District 9</v>
          </cell>
          <cell r="B23">
            <v>6.0583333333333336E-2</v>
          </cell>
          <cell r="C23">
            <v>4.5063662422505167E-2</v>
          </cell>
          <cell r="D23">
            <v>4.8266666666666666E-2</v>
          </cell>
          <cell r="E23">
            <v>7.0338022534835662E-2</v>
          </cell>
          <cell r="F23">
            <v>7.8666666666666663E-2</v>
          </cell>
        </row>
        <row r="24">
          <cell r="A24" t="str">
            <v>District 10</v>
          </cell>
          <cell r="B24">
            <v>0.14093333333333333</v>
          </cell>
          <cell r="C24">
            <v>0.26698220118658755</v>
          </cell>
          <cell r="D24">
            <v>0</v>
          </cell>
          <cell r="E24">
            <v>5.6537102473498232E-2</v>
          </cell>
          <cell r="F24">
            <v>0.24026666666666666</v>
          </cell>
        </row>
      </sheetData>
      <sheetData sheetId="10"/>
      <sheetData sheetId="11">
        <row r="4">
          <cell r="A4" t="str">
            <v>North Lamar Blvd</v>
          </cell>
          <cell r="B4">
            <v>1326.1675024321862</v>
          </cell>
          <cell r="C4">
            <v>7.5118242615562478E-2</v>
          </cell>
        </row>
        <row r="5">
          <cell r="A5" t="str">
            <v>Burnet Rd</v>
          </cell>
          <cell r="B5">
            <v>1098.3065394549501</v>
          </cell>
          <cell r="C5">
            <v>6.2211490589028799E-2</v>
          </cell>
        </row>
        <row r="6">
          <cell r="A6" t="str">
            <v>Airport Blvd</v>
          </cell>
          <cell r="B6">
            <v>1101.62599441979</v>
          </cell>
          <cell r="C6">
            <v>6.2399514818956746E-2</v>
          </cell>
        </row>
        <row r="7">
          <cell r="A7" t="str">
            <v>East MLK/FM 969</v>
          </cell>
          <cell r="B7">
            <v>848.93631204749545</v>
          </cell>
          <cell r="C7">
            <v>4.8086387078999877E-2</v>
          </cell>
        </row>
        <row r="8">
          <cell r="A8" t="str">
            <v>South Lamar Blvd</v>
          </cell>
          <cell r="B8">
            <v>423.60102076142908</v>
          </cell>
          <cell r="C8">
            <v>2.3994076307403765E-2</v>
          </cell>
        </row>
        <row r="9">
          <cell r="A9" t="str">
            <v>East Riverside Dr</v>
          </cell>
          <cell r="B9">
            <v>1144.2373079162937</v>
          </cell>
          <cell r="C9">
            <v>6.4813151844089492E-2</v>
          </cell>
        </row>
        <row r="10">
          <cell r="A10" t="str">
            <v>Guadalupe St</v>
          </cell>
          <cell r="B10">
            <v>484.49895906994669</v>
          </cell>
          <cell r="C10">
            <v>2.7443524507768411E-2</v>
          </cell>
        </row>
        <row r="11">
          <cell r="A11" t="str">
            <v>William Cannon Dr</v>
          </cell>
          <cell r="B11">
            <v>1884.4829564928957</v>
          </cell>
          <cell r="C11">
            <v>0.10674296246221314</v>
          </cell>
        </row>
        <row r="12">
          <cell r="A12" t="str">
            <v>Slaughter Ln</v>
          </cell>
          <cell r="B12">
            <v>1705.5372262931442</v>
          </cell>
          <cell r="C12">
            <v>9.6606921010804328E-2</v>
          </cell>
        </row>
        <row r="13">
          <cell r="A13" t="str">
            <v>N Lamar &amp; Guadalupe St</v>
          </cell>
          <cell r="B13">
            <v>1011.5621891462599</v>
          </cell>
          <cell r="C13">
            <v>5.7298021408048974E-2</v>
          </cell>
        </row>
        <row r="14">
          <cell r="A14" t="str">
            <v>Rundberg</v>
          </cell>
          <cell r="B14">
            <v>1001.1412615968397</v>
          </cell>
          <cell r="C14">
            <v>5.6707747734096862E-2</v>
          </cell>
        </row>
        <row r="15">
          <cell r="A15" t="str">
            <v>Colony Loop Dr</v>
          </cell>
          <cell r="B15">
            <v>940.31786963282627</v>
          </cell>
          <cell r="C15">
            <v>5.3262522070012357E-2</v>
          </cell>
        </row>
        <row r="16">
          <cell r="A16" t="str">
            <v>MLK Blvd</v>
          </cell>
          <cell r="B16">
            <v>766.13059504994646</v>
          </cell>
          <cell r="C16">
            <v>4.3396014310876974E-2</v>
          </cell>
        </row>
        <row r="17">
          <cell r="A17" t="str">
            <v>South Congress Ave</v>
          </cell>
          <cell r="B17">
            <v>1146.8930063699659</v>
          </cell>
          <cell r="C17">
            <v>6.4963578845498332E-2</v>
          </cell>
        </row>
        <row r="18">
          <cell r="A18" t="str">
            <v>Manchaca Rd</v>
          </cell>
          <cell r="B18">
            <v>1411.1134424699819</v>
          </cell>
          <cell r="C18">
            <v>7.9929844258087607E-2</v>
          </cell>
        </row>
        <row r="19">
          <cell r="A19" t="str">
            <v>S. Pleasant Valley Rd</v>
          </cell>
          <cell r="B19">
            <v>1359.8478168460524</v>
          </cell>
          <cell r="C19">
            <v>7.7026000138551987E-2</v>
          </cell>
        </row>
      </sheetData>
      <sheetData sheetId="12"/>
      <sheetData sheetId="13">
        <row r="3">
          <cell r="B3">
            <v>0.5</v>
          </cell>
          <cell r="C3">
            <v>0</v>
          </cell>
        </row>
        <row r="4">
          <cell r="B4">
            <v>0.45</v>
          </cell>
          <cell r="C4">
            <v>3</v>
          </cell>
        </row>
        <row r="5">
          <cell r="B5">
            <v>0.4</v>
          </cell>
          <cell r="C5">
            <v>6</v>
          </cell>
        </row>
        <row r="6">
          <cell r="B6">
            <v>0.35000000000000003</v>
          </cell>
          <cell r="C6">
            <v>9</v>
          </cell>
        </row>
        <row r="7">
          <cell r="B7">
            <v>0.30000000000000004</v>
          </cell>
          <cell r="C7">
            <v>12</v>
          </cell>
        </row>
        <row r="8">
          <cell r="B8">
            <v>0.25000000000000006</v>
          </cell>
          <cell r="C8">
            <v>15</v>
          </cell>
        </row>
        <row r="9">
          <cell r="B9">
            <v>0.20000000000000007</v>
          </cell>
          <cell r="C9">
            <v>18</v>
          </cell>
        </row>
        <row r="10">
          <cell r="B10">
            <v>0.15000000000000008</v>
          </cell>
          <cell r="C10">
            <v>21</v>
          </cell>
        </row>
        <row r="11">
          <cell r="B11">
            <v>0.10000000000000007</v>
          </cell>
          <cell r="C11">
            <v>24</v>
          </cell>
        </row>
        <row r="12">
          <cell r="B12">
            <v>0.05</v>
          </cell>
          <cell r="C12">
            <v>27</v>
          </cell>
        </row>
        <row r="13">
          <cell r="B13">
            <v>0</v>
          </cell>
          <cell r="C13">
            <v>30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houstontx.gov/housing/ahdp.html" TargetMode="External"/><Relationship Id="rId2" Type="http://schemas.openxmlformats.org/officeDocument/2006/relationships/hyperlink" Target="https://houstontx.gov/housing/plans-reports/guidelines/ahdp/AHDP_Guidelines-111522.pdf" TargetMode="External"/><Relationship Id="rId1" Type="http://schemas.openxmlformats.org/officeDocument/2006/relationships/hyperlink" Target="https://www.harriscountyfemt.org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46C55-CBFA-4E2C-A683-8558C6604091}">
  <sheetPr codeName="Sheet1">
    <tabColor rgb="FFCC0066"/>
  </sheetPr>
  <dimension ref="A1:B29"/>
  <sheetViews>
    <sheetView tabSelected="1" zoomScaleNormal="100" workbookViewId="0">
      <selection activeCell="B14" sqref="B14"/>
    </sheetView>
  </sheetViews>
  <sheetFormatPr defaultColWidth="9.1796875" defaultRowHeight="14" x14ac:dyDescent="0.3"/>
  <cols>
    <col min="1" max="1" width="3.1796875" style="189" bestFit="1" customWidth="1"/>
    <col min="2" max="2" width="101.81640625" style="2" customWidth="1"/>
    <col min="3" max="16384" width="9.1796875" style="2"/>
  </cols>
  <sheetData>
    <row r="1" spans="1:2" ht="37.5" customHeight="1" x14ac:dyDescent="0.3">
      <c r="B1" s="190" t="s">
        <v>25</v>
      </c>
    </row>
    <row r="2" spans="1:2" x14ac:dyDescent="0.3">
      <c r="A2" s="191">
        <v>1</v>
      </c>
      <c r="B2" s="192" t="s">
        <v>380</v>
      </c>
    </row>
    <row r="3" spans="1:2" x14ac:dyDescent="0.3">
      <c r="A3" s="193"/>
      <c r="B3" s="192"/>
    </row>
    <row r="4" spans="1:2" ht="28" x14ac:dyDescent="0.3">
      <c r="A4" s="193">
        <v>2</v>
      </c>
      <c r="B4" s="194" t="s">
        <v>432</v>
      </c>
    </row>
    <row r="5" spans="1:2" x14ac:dyDescent="0.3">
      <c r="A5" s="193"/>
      <c r="B5" s="192"/>
    </row>
    <row r="6" spans="1:2" x14ac:dyDescent="0.3">
      <c r="A6" s="193">
        <v>3</v>
      </c>
      <c r="B6" s="192" t="s">
        <v>433</v>
      </c>
    </row>
    <row r="7" spans="1:2" x14ac:dyDescent="0.3">
      <c r="A7" s="193"/>
      <c r="B7" s="192"/>
    </row>
    <row r="8" spans="1:2" x14ac:dyDescent="0.3">
      <c r="A8" s="193">
        <v>4</v>
      </c>
      <c r="B8" s="194" t="s">
        <v>434</v>
      </c>
    </row>
    <row r="9" spans="1:2" x14ac:dyDescent="0.3">
      <c r="A9" s="193"/>
      <c r="B9" s="192"/>
    </row>
    <row r="10" spans="1:2" x14ac:dyDescent="0.3">
      <c r="A10" s="189">
        <v>5</v>
      </c>
      <c r="B10" s="194" t="s">
        <v>26</v>
      </c>
    </row>
    <row r="11" spans="1:2" x14ac:dyDescent="0.3">
      <c r="B11" s="195" t="s">
        <v>337</v>
      </c>
    </row>
    <row r="12" spans="1:2" ht="8.25" customHeight="1" x14ac:dyDescent="0.3">
      <c r="B12" s="195"/>
    </row>
    <row r="13" spans="1:2" x14ac:dyDescent="0.3">
      <c r="B13" s="195"/>
    </row>
    <row r="14" spans="1:2" ht="28" x14ac:dyDescent="0.3">
      <c r="A14" s="189">
        <v>6</v>
      </c>
      <c r="B14" s="192" t="s">
        <v>27</v>
      </c>
    </row>
    <row r="15" spans="1:2" x14ac:dyDescent="0.3">
      <c r="B15" s="195" t="s">
        <v>336</v>
      </c>
    </row>
    <row r="16" spans="1:2" x14ac:dyDescent="0.3">
      <c r="B16" s="192"/>
    </row>
    <row r="17" spans="1:2" x14ac:dyDescent="0.3">
      <c r="A17" s="189">
        <v>7</v>
      </c>
      <c r="B17" s="192" t="s">
        <v>379</v>
      </c>
    </row>
    <row r="18" spans="1:2" x14ac:dyDescent="0.3">
      <c r="B18" s="196" t="s">
        <v>335</v>
      </c>
    </row>
    <row r="19" spans="1:2" x14ac:dyDescent="0.3">
      <c r="B19" s="196"/>
    </row>
    <row r="20" spans="1:2" x14ac:dyDescent="0.3">
      <c r="A20" s="189">
        <v>8</v>
      </c>
      <c r="B20" s="192" t="s">
        <v>28</v>
      </c>
    </row>
    <row r="21" spans="1:2" ht="15" customHeight="1" x14ac:dyDescent="0.3">
      <c r="B21" s="201" t="s">
        <v>378</v>
      </c>
    </row>
    <row r="22" spans="1:2" ht="14.5" x14ac:dyDescent="0.3">
      <c r="B22" s="197"/>
    </row>
    <row r="23" spans="1:2" ht="14.5" x14ac:dyDescent="0.3">
      <c r="B23" s="198"/>
    </row>
    <row r="24" spans="1:2" x14ac:dyDescent="0.3">
      <c r="B24" s="199"/>
    </row>
    <row r="29" spans="1:2" x14ac:dyDescent="0.3">
      <c r="B29" s="200"/>
    </row>
  </sheetData>
  <hyperlinks>
    <hyperlink ref="B15" r:id="rId1" xr:uid="{6013DCEA-78B4-4D22-B257-6D070F8398D4}"/>
    <hyperlink ref="B11" r:id="rId2" xr:uid="{83342730-F9A3-4CE3-B0C7-5517AAC09BAC}"/>
    <hyperlink ref="B18" r:id="rId3" location="developer" xr:uid="{9E1482E5-0BE4-4D3C-A0C0-FF05AF07EBE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3F523-386B-4C70-9AAF-EE512ADF7FE4}">
  <dimension ref="A1:C7"/>
  <sheetViews>
    <sheetView workbookViewId="0">
      <selection activeCell="B3" sqref="B3"/>
    </sheetView>
  </sheetViews>
  <sheetFormatPr defaultRowHeight="14.5" x14ac:dyDescent="0.35"/>
  <cols>
    <col min="1" max="1" width="21.81640625" customWidth="1"/>
  </cols>
  <sheetData>
    <row r="1" spans="1:3" s="4" customFormat="1" x14ac:dyDescent="0.35">
      <c r="A1" s="11" t="s">
        <v>173</v>
      </c>
      <c r="B1" s="6">
        <f>IF('Score Sheet'!$B$7=0,0,VLOOKUP('Score Sheet'!$B$7,'[2]District Goals'!$A$15:$F$24,2,FALSE))</f>
        <v>0</v>
      </c>
      <c r="C1" s="5" t="s">
        <v>174</v>
      </c>
    </row>
    <row r="2" spans="1:3" s="4" customFormat="1" x14ac:dyDescent="0.35">
      <c r="A2" s="11" t="s">
        <v>168</v>
      </c>
      <c r="B2" s="6" t="e">
        <f>IF('Score Sheet'!#REF!="YES",VLOOKUP('Score Sheet'!$B$7,'[2]District Goals'!$A$15:$F$24,3,FALSE))</f>
        <v>#REF!</v>
      </c>
      <c r="C2" s="5" t="s">
        <v>175</v>
      </c>
    </row>
    <row r="3" spans="1:3" s="4" customFormat="1" x14ac:dyDescent="0.35">
      <c r="A3" s="11" t="s">
        <v>176</v>
      </c>
      <c r="B3" s="6" t="e">
        <f>IF('Score Sheet'!#REF!="YES",VLOOKUP('Score Sheet'!$B$7,'[2]District Goals'!$A$15:$F$24,4,FALSE),0)</f>
        <v>#REF!</v>
      </c>
      <c r="C3" s="5" t="s">
        <v>177</v>
      </c>
    </row>
    <row r="4" spans="1:3" s="4" customFormat="1" x14ac:dyDescent="0.35">
      <c r="A4" s="11" t="s">
        <v>169</v>
      </c>
      <c r="B4" s="6">
        <f>IF('Score Sheet'!$B$12="YES",VLOOKUP('Score Sheet'!$B$7,'[2]District Goals'!$A$15:$F$24,5,FALSE),0)</f>
        <v>0</v>
      </c>
      <c r="C4" s="5" t="s">
        <v>178</v>
      </c>
    </row>
    <row r="5" spans="1:3" s="4" customFormat="1" x14ac:dyDescent="0.35">
      <c r="A5" s="11" t="s">
        <v>170</v>
      </c>
      <c r="B5" s="6">
        <f>IF('Score Sheet'!$B$13="YES",VLOOKUP('Score Sheet'!$B$7,'[2]District Goals'!$A$15:$F$24,5,FALSE),0)</f>
        <v>0</v>
      </c>
      <c r="C5" s="5" t="s">
        <v>179</v>
      </c>
    </row>
    <row r="6" spans="1:3" s="4" customFormat="1" x14ac:dyDescent="0.35">
      <c r="A6" s="11" t="s">
        <v>180</v>
      </c>
      <c r="B6" s="6">
        <f>IF('Score Sheet'!$B$7=0,0,VLOOKUP('Score Sheet'!$B$7,'[2]District Goals'!$A$15:$F$24,6,FALSE))</f>
        <v>0</v>
      </c>
      <c r="C6" s="5" t="s">
        <v>181</v>
      </c>
    </row>
    <row r="7" spans="1:3" s="4" customFormat="1" x14ac:dyDescent="0.35">
      <c r="A7" s="11" t="s">
        <v>171</v>
      </c>
      <c r="B7" s="6">
        <f>IF('Score Sheet'!$B$14=0,0,VLOOKUP('Score Sheet'!$B$14,'[2]Corridor Goals'!$A$4:$C$19,3,FALSE))</f>
        <v>0</v>
      </c>
      <c r="C7" s="5" t="s">
        <v>182</v>
      </c>
    </row>
  </sheetData>
  <sheetProtection algorithmName="SHA-512" hashValue="HU99VKz7oR23iedZ4jyUP2ramXSYdGGLGprdoBiyF3s4EPvTBqBf+wkKsIgxdOOgGUyRfXjrDpYeCmdr6C5ajw==" saltValue="E9Ml5yZBT7SzMhL1YdmXMQ==" spinCount="100000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07829-6583-48E7-ADCD-B16F3DE880E0}">
  <sheetPr codeName="Sheet2">
    <tabColor rgb="FFD60093"/>
  </sheetPr>
  <dimension ref="A1:E64"/>
  <sheetViews>
    <sheetView topLeftCell="A22" zoomScale="80" zoomScaleNormal="80" workbookViewId="0">
      <selection activeCell="I37" sqref="I37"/>
    </sheetView>
  </sheetViews>
  <sheetFormatPr defaultColWidth="9.1796875" defaultRowHeight="14" x14ac:dyDescent="0.3"/>
  <cols>
    <col min="1" max="1" width="4.7265625" style="23" customWidth="1"/>
    <col min="2" max="2" width="27.81640625" style="23" bestFit="1" customWidth="1"/>
    <col min="3" max="3" width="12.81640625" style="17" customWidth="1"/>
    <col min="4" max="4" width="39.81640625" style="23" bestFit="1" customWidth="1"/>
    <col min="5" max="5" width="32.54296875" style="23" customWidth="1"/>
    <col min="6" max="16384" width="9.1796875" style="1"/>
  </cols>
  <sheetData>
    <row r="1" spans="1:5" ht="30.5" customHeight="1" x14ac:dyDescent="0.3">
      <c r="A1" s="223" t="s">
        <v>375</v>
      </c>
      <c r="B1" s="224"/>
      <c r="C1" s="224"/>
      <c r="D1" s="224"/>
      <c r="E1" s="225"/>
    </row>
    <row r="2" spans="1:5" ht="43.5" customHeight="1" thickBot="1" x14ac:dyDescent="0.35">
      <c r="A2" s="226"/>
      <c r="B2" s="227"/>
      <c r="C2" s="227"/>
      <c r="D2" s="227"/>
      <c r="E2" s="228"/>
    </row>
    <row r="3" spans="1:5" ht="19.5" customHeight="1" x14ac:dyDescent="0.3">
      <c r="A3" s="229" t="s">
        <v>29</v>
      </c>
      <c r="B3" s="230"/>
      <c r="C3" s="230"/>
      <c r="D3" s="396"/>
      <c r="E3" s="397"/>
    </row>
    <row r="4" spans="1:5" ht="19.5" customHeight="1" x14ac:dyDescent="0.3">
      <c r="A4" s="219" t="s">
        <v>30</v>
      </c>
      <c r="B4" s="220"/>
      <c r="C4" s="221"/>
      <c r="D4" s="392"/>
      <c r="E4" s="393"/>
    </row>
    <row r="5" spans="1:5" ht="19.5" customHeight="1" x14ac:dyDescent="0.3">
      <c r="A5" s="231" t="s">
        <v>31</v>
      </c>
      <c r="B5" s="222"/>
      <c r="C5" s="222"/>
      <c r="D5" s="392"/>
      <c r="E5" s="393"/>
    </row>
    <row r="6" spans="1:5" ht="19.5" customHeight="1" x14ac:dyDescent="0.3">
      <c r="A6" s="219" t="s">
        <v>35</v>
      </c>
      <c r="B6" s="220"/>
      <c r="C6" s="221"/>
      <c r="D6" s="394"/>
      <c r="E6" s="393"/>
    </row>
    <row r="7" spans="1:5" ht="19.5" customHeight="1" x14ac:dyDescent="0.3">
      <c r="A7" s="219" t="s">
        <v>32</v>
      </c>
      <c r="B7" s="220"/>
      <c r="C7" s="221"/>
      <c r="D7" s="395"/>
      <c r="E7" s="393"/>
    </row>
    <row r="8" spans="1:5" ht="19.5" customHeight="1" x14ac:dyDescent="0.3">
      <c r="A8" s="219" t="s">
        <v>338</v>
      </c>
      <c r="B8" s="220"/>
      <c r="C8" s="221"/>
      <c r="D8" s="392"/>
      <c r="E8" s="393"/>
    </row>
    <row r="9" spans="1:5" x14ac:dyDescent="0.3">
      <c r="A9" s="231" t="s">
        <v>33</v>
      </c>
      <c r="B9" s="222"/>
      <c r="C9" s="222"/>
      <c r="D9" s="392"/>
      <c r="E9" s="393"/>
    </row>
    <row r="10" spans="1:5" x14ac:dyDescent="0.3">
      <c r="A10" s="219" t="s">
        <v>340</v>
      </c>
      <c r="B10" s="220"/>
      <c r="C10" s="221"/>
      <c r="D10" s="392"/>
      <c r="E10" s="393"/>
    </row>
    <row r="11" spans="1:5" x14ac:dyDescent="0.3">
      <c r="A11" s="219" t="s">
        <v>339</v>
      </c>
      <c r="B11" s="220"/>
      <c r="C11" s="221"/>
      <c r="D11" s="392"/>
      <c r="E11" s="393"/>
    </row>
    <row r="12" spans="1:5" x14ac:dyDescent="0.3">
      <c r="A12" s="219" t="s">
        <v>341</v>
      </c>
      <c r="B12" s="220"/>
      <c r="C12" s="221"/>
      <c r="D12" s="392"/>
      <c r="E12" s="393"/>
    </row>
    <row r="13" spans="1:5" ht="12.5" customHeight="1" x14ac:dyDescent="0.3">
      <c r="A13" s="219" t="s">
        <v>34</v>
      </c>
      <c r="B13" s="220"/>
      <c r="C13" s="221"/>
      <c r="D13" s="392"/>
      <c r="E13" s="393"/>
    </row>
    <row r="14" spans="1:5" x14ac:dyDescent="0.3">
      <c r="A14" s="231" t="s">
        <v>342</v>
      </c>
      <c r="B14" s="222"/>
      <c r="C14" s="222"/>
      <c r="D14" s="258"/>
      <c r="E14" s="257"/>
    </row>
    <row r="15" spans="1:5" x14ac:dyDescent="0.3">
      <c r="A15" s="231" t="s">
        <v>343</v>
      </c>
      <c r="B15" s="222"/>
      <c r="C15" s="222"/>
      <c r="D15" s="388"/>
      <c r="E15" s="389"/>
    </row>
    <row r="16" spans="1:5" ht="15" thickBot="1" x14ac:dyDescent="0.35">
      <c r="A16" s="259" t="s">
        <v>344</v>
      </c>
      <c r="B16" s="260"/>
      <c r="C16" s="260"/>
      <c r="D16" s="390"/>
      <c r="E16" s="391"/>
    </row>
    <row r="17" spans="1:5" ht="14.5" thickBot="1" x14ac:dyDescent="0.35">
      <c r="A17" s="232" t="s">
        <v>36</v>
      </c>
      <c r="B17" s="233"/>
      <c r="C17" s="233"/>
      <c r="D17" s="263"/>
      <c r="E17" s="43" t="s">
        <v>37</v>
      </c>
    </row>
    <row r="18" spans="1:5" ht="21" customHeight="1" x14ac:dyDescent="0.3">
      <c r="A18" s="44" t="s">
        <v>38</v>
      </c>
      <c r="B18" s="245" t="s">
        <v>409</v>
      </c>
      <c r="C18" s="246"/>
      <c r="D18" s="247"/>
      <c r="E18" s="45"/>
    </row>
    <row r="19" spans="1:5" ht="15" customHeight="1" x14ac:dyDescent="0.3">
      <c r="A19" s="46" t="s">
        <v>39</v>
      </c>
      <c r="B19" s="248" t="s">
        <v>41</v>
      </c>
      <c r="C19" s="249"/>
      <c r="D19" s="250"/>
      <c r="E19" s="398"/>
    </row>
    <row r="20" spans="1:5" ht="15" customHeight="1" x14ac:dyDescent="0.3">
      <c r="A20" s="46" t="s">
        <v>40</v>
      </c>
      <c r="B20" s="248" t="s">
        <v>43</v>
      </c>
      <c r="C20" s="249"/>
      <c r="D20" s="250"/>
      <c r="E20" s="398"/>
    </row>
    <row r="21" spans="1:5" ht="15" customHeight="1" x14ac:dyDescent="0.3">
      <c r="A21" s="46" t="s">
        <v>42</v>
      </c>
      <c r="B21" s="261" t="s">
        <v>368</v>
      </c>
      <c r="C21" s="261"/>
      <c r="D21" s="262"/>
      <c r="E21" s="398"/>
    </row>
    <row r="22" spans="1:5" ht="15" customHeight="1" x14ac:dyDescent="0.3">
      <c r="A22" s="46" t="s">
        <v>44</v>
      </c>
      <c r="B22" s="251" t="s">
        <v>345</v>
      </c>
      <c r="C22" s="252"/>
      <c r="D22" s="253"/>
      <c r="E22" s="398"/>
    </row>
    <row r="23" spans="1:5" ht="15.75" customHeight="1" thickBot="1" x14ac:dyDescent="0.35">
      <c r="A23" s="47" t="s">
        <v>45</v>
      </c>
      <c r="B23" s="254" t="s">
        <v>410</v>
      </c>
      <c r="C23" s="255"/>
      <c r="D23" s="256"/>
      <c r="E23" s="399"/>
    </row>
    <row r="24" spans="1:5" ht="14.5" thickBot="1" x14ac:dyDescent="0.35">
      <c r="A24" s="232" t="s">
        <v>370</v>
      </c>
      <c r="B24" s="233"/>
      <c r="C24" s="233"/>
      <c r="D24" s="233"/>
      <c r="E24" s="209"/>
    </row>
    <row r="25" spans="1:5" x14ac:dyDescent="0.3">
      <c r="A25" s="48">
        <v>1</v>
      </c>
      <c r="B25" s="206" t="s">
        <v>46</v>
      </c>
      <c r="C25" s="49" t="s">
        <v>47</v>
      </c>
      <c r="D25" s="210" t="s">
        <v>325</v>
      </c>
      <c r="E25" s="400"/>
    </row>
    <row r="26" spans="1:5" x14ac:dyDescent="0.3">
      <c r="A26" s="49"/>
      <c r="B26" s="205"/>
      <c r="C26" s="49" t="s">
        <v>48</v>
      </c>
      <c r="D26" s="211" t="s">
        <v>327</v>
      </c>
      <c r="E26" s="398"/>
    </row>
    <row r="27" spans="1:5" x14ac:dyDescent="0.3">
      <c r="A27" s="49"/>
      <c r="B27" s="205"/>
      <c r="C27" s="49" t="s">
        <v>49</v>
      </c>
      <c r="D27" s="212" t="s">
        <v>326</v>
      </c>
      <c r="E27" s="398"/>
    </row>
    <row r="28" spans="1:5" x14ac:dyDescent="0.3">
      <c r="A28" s="49"/>
      <c r="B28" s="205"/>
      <c r="C28" s="49" t="s">
        <v>374</v>
      </c>
      <c r="D28" s="211" t="s">
        <v>57</v>
      </c>
      <c r="E28" s="49"/>
    </row>
    <row r="29" spans="1:5" x14ac:dyDescent="0.3">
      <c r="A29" s="50"/>
      <c r="B29" s="207"/>
      <c r="C29" s="50"/>
      <c r="D29" s="213"/>
      <c r="E29" s="50"/>
    </row>
    <row r="30" spans="1:5" x14ac:dyDescent="0.3">
      <c r="A30" s="48">
        <v>2</v>
      </c>
      <c r="B30" s="206" t="s">
        <v>50</v>
      </c>
      <c r="C30" s="49" t="s">
        <v>51</v>
      </c>
      <c r="D30" s="214" t="s">
        <v>347</v>
      </c>
      <c r="E30" s="398"/>
    </row>
    <row r="31" spans="1:5" x14ac:dyDescent="0.3">
      <c r="A31" s="49"/>
      <c r="B31" s="205"/>
      <c r="C31" s="49" t="s">
        <v>52</v>
      </c>
      <c r="D31" s="214" t="s">
        <v>53</v>
      </c>
      <c r="E31" s="398"/>
    </row>
    <row r="32" spans="1:5" x14ac:dyDescent="0.3">
      <c r="A32" s="49"/>
      <c r="B32" s="205"/>
      <c r="C32" s="49" t="s">
        <v>54</v>
      </c>
      <c r="D32" s="214" t="s">
        <v>371</v>
      </c>
      <c r="E32" s="398"/>
    </row>
    <row r="33" spans="1:5" x14ac:dyDescent="0.3">
      <c r="A33" s="50"/>
      <c r="B33" s="207"/>
      <c r="C33" s="50"/>
      <c r="D33" s="215"/>
      <c r="E33" s="50"/>
    </row>
    <row r="34" spans="1:5" x14ac:dyDescent="0.3">
      <c r="A34" s="48">
        <v>3</v>
      </c>
      <c r="B34" s="206" t="s">
        <v>55</v>
      </c>
      <c r="C34" s="49" t="s">
        <v>56</v>
      </c>
      <c r="D34" s="212" t="s">
        <v>328</v>
      </c>
      <c r="E34" s="398"/>
    </row>
    <row r="35" spans="1:5" x14ac:dyDescent="0.3">
      <c r="A35" s="49"/>
      <c r="B35" s="205"/>
      <c r="C35" s="49" t="s">
        <v>58</v>
      </c>
      <c r="D35" s="212" t="s">
        <v>59</v>
      </c>
      <c r="E35" s="398"/>
    </row>
    <row r="36" spans="1:5" x14ac:dyDescent="0.3">
      <c r="A36" s="49"/>
      <c r="B36" s="205"/>
      <c r="C36" s="49" t="s">
        <v>60</v>
      </c>
      <c r="D36" s="213" t="s">
        <v>334</v>
      </c>
      <c r="E36" s="398"/>
    </row>
    <row r="37" spans="1:5" x14ac:dyDescent="0.3">
      <c r="A37" s="49"/>
      <c r="B37" s="205"/>
      <c r="C37" s="49" t="s">
        <v>372</v>
      </c>
      <c r="D37" s="212" t="s">
        <v>61</v>
      </c>
      <c r="E37" s="398"/>
    </row>
    <row r="38" spans="1:5" x14ac:dyDescent="0.3">
      <c r="A38" s="49"/>
      <c r="B38" s="205"/>
      <c r="C38" s="49" t="s">
        <v>373</v>
      </c>
      <c r="D38" s="212" t="s">
        <v>369</v>
      </c>
      <c r="E38" s="49"/>
    </row>
    <row r="39" spans="1:5" x14ac:dyDescent="0.3">
      <c r="A39" s="50"/>
      <c r="B39" s="207"/>
      <c r="C39" s="50"/>
      <c r="D39" s="213"/>
      <c r="E39" s="50"/>
    </row>
    <row r="40" spans="1:5" x14ac:dyDescent="0.3">
      <c r="A40" s="48">
        <v>4</v>
      </c>
      <c r="B40" s="206" t="s">
        <v>62</v>
      </c>
      <c r="C40" s="49" t="s">
        <v>63</v>
      </c>
      <c r="D40" s="212" t="s">
        <v>329</v>
      </c>
      <c r="E40" s="398"/>
    </row>
    <row r="41" spans="1:5" x14ac:dyDescent="0.3">
      <c r="A41" s="49"/>
      <c r="B41" s="205"/>
      <c r="C41" s="49" t="s">
        <v>64</v>
      </c>
      <c r="D41" s="212" t="s">
        <v>330</v>
      </c>
      <c r="E41" s="398"/>
    </row>
    <row r="42" spans="1:5" x14ac:dyDescent="0.3">
      <c r="A42" s="49"/>
      <c r="B42" s="205"/>
      <c r="C42" s="49" t="s">
        <v>65</v>
      </c>
      <c r="D42" s="212" t="s">
        <v>331</v>
      </c>
      <c r="E42" s="398"/>
    </row>
    <row r="43" spans="1:5" x14ac:dyDescent="0.3">
      <c r="A43" s="49"/>
      <c r="B43" s="205"/>
      <c r="C43" s="49" t="s">
        <v>66</v>
      </c>
      <c r="D43" s="212" t="s">
        <v>332</v>
      </c>
      <c r="E43" s="398"/>
    </row>
    <row r="44" spans="1:5" x14ac:dyDescent="0.3">
      <c r="A44" s="50"/>
      <c r="B44" s="207"/>
      <c r="C44" s="50"/>
      <c r="D44" s="213"/>
      <c r="E44" s="50"/>
    </row>
    <row r="45" spans="1:5" x14ac:dyDescent="0.3">
      <c r="A45" s="48">
        <v>5</v>
      </c>
      <c r="B45" s="206" t="s">
        <v>67</v>
      </c>
      <c r="C45" s="49" t="s">
        <v>68</v>
      </c>
      <c r="D45" s="216" t="s">
        <v>420</v>
      </c>
      <c r="E45" s="398"/>
    </row>
    <row r="46" spans="1:5" x14ac:dyDescent="0.3">
      <c r="A46" s="48"/>
      <c r="B46" s="206"/>
      <c r="C46" s="49" t="s">
        <v>70</v>
      </c>
      <c r="D46" s="212" t="s">
        <v>303</v>
      </c>
      <c r="E46" s="398"/>
    </row>
    <row r="47" spans="1:5" x14ac:dyDescent="0.3">
      <c r="A47" s="49"/>
      <c r="B47" s="205"/>
      <c r="C47" s="49" t="s">
        <v>70</v>
      </c>
      <c r="D47" s="212" t="s">
        <v>304</v>
      </c>
      <c r="E47" s="398"/>
    </row>
    <row r="48" spans="1:5" x14ac:dyDescent="0.3">
      <c r="A48" s="49"/>
      <c r="B48" s="205"/>
      <c r="C48" s="49" t="s">
        <v>71</v>
      </c>
      <c r="D48" s="211" t="s">
        <v>302</v>
      </c>
      <c r="E48" s="398"/>
    </row>
    <row r="49" spans="1:5" x14ac:dyDescent="0.3">
      <c r="A49" s="49"/>
      <c r="B49" s="205"/>
      <c r="C49" s="49" t="s">
        <v>419</v>
      </c>
      <c r="D49" s="211" t="s">
        <v>333</v>
      </c>
      <c r="E49" s="398"/>
    </row>
    <row r="50" spans="1:5" x14ac:dyDescent="0.3">
      <c r="A50" s="49"/>
      <c r="B50" s="205"/>
      <c r="C50" s="49" t="s">
        <v>72</v>
      </c>
      <c r="D50" s="212" t="s">
        <v>73</v>
      </c>
      <c r="E50" s="398"/>
    </row>
    <row r="51" spans="1:5" x14ac:dyDescent="0.3">
      <c r="A51" s="49"/>
      <c r="B51" s="205"/>
      <c r="C51" s="49" t="s">
        <v>421</v>
      </c>
      <c r="D51" s="211" t="s">
        <v>424</v>
      </c>
      <c r="E51" s="398"/>
    </row>
    <row r="52" spans="1:5" x14ac:dyDescent="0.3">
      <c r="A52" s="49"/>
      <c r="B52" s="205"/>
      <c r="C52" s="49" t="s">
        <v>422</v>
      </c>
      <c r="D52" s="211" t="s">
        <v>423</v>
      </c>
      <c r="E52" s="398"/>
    </row>
    <row r="53" spans="1:5" x14ac:dyDescent="0.3">
      <c r="A53" s="49"/>
      <c r="B53" s="205"/>
      <c r="C53" s="49" t="s">
        <v>427</v>
      </c>
      <c r="D53" s="216" t="s">
        <v>430</v>
      </c>
      <c r="E53" s="399"/>
    </row>
    <row r="54" spans="1:5" ht="14.5" thickBot="1" x14ac:dyDescent="0.35">
      <c r="A54" s="51"/>
      <c r="B54" s="208"/>
      <c r="C54" s="51" t="s">
        <v>428</v>
      </c>
      <c r="D54" s="217" t="s">
        <v>431</v>
      </c>
      <c r="E54" s="401"/>
    </row>
    <row r="55" spans="1:5" ht="12.75" customHeight="1" x14ac:dyDescent="0.3">
      <c r="A55" s="234" t="s">
        <v>408</v>
      </c>
      <c r="B55" s="235"/>
      <c r="C55" s="235"/>
      <c r="D55" s="235"/>
      <c r="E55" s="236"/>
    </row>
    <row r="56" spans="1:5" x14ac:dyDescent="0.3">
      <c r="A56" s="234"/>
      <c r="B56" s="235"/>
      <c r="C56" s="235"/>
      <c r="D56" s="235"/>
      <c r="E56" s="236"/>
    </row>
    <row r="57" spans="1:5" ht="14.5" thickBot="1" x14ac:dyDescent="0.35">
      <c r="A57" s="52"/>
      <c r="B57" s="53" t="s">
        <v>74</v>
      </c>
      <c r="C57" s="54"/>
      <c r="D57" s="237" t="s">
        <v>75</v>
      </c>
      <c r="E57" s="238"/>
    </row>
    <row r="58" spans="1:5" ht="14.5" thickBot="1" x14ac:dyDescent="0.35">
      <c r="A58" s="52"/>
      <c r="B58" s="55"/>
      <c r="C58" s="54"/>
      <c r="D58" s="239"/>
      <c r="E58" s="240"/>
    </row>
    <row r="59" spans="1:5" ht="14.5" thickBot="1" x14ac:dyDescent="0.35">
      <c r="A59" s="52"/>
      <c r="B59" s="53" t="s">
        <v>76</v>
      </c>
      <c r="C59" s="54"/>
      <c r="D59" s="241"/>
      <c r="E59" s="242"/>
    </row>
    <row r="60" spans="1:5" ht="14.5" thickBot="1" x14ac:dyDescent="0.35">
      <c r="A60" s="52"/>
      <c r="B60" s="55"/>
      <c r="C60" s="54"/>
      <c r="D60" s="241"/>
      <c r="E60" s="242"/>
    </row>
    <row r="61" spans="1:5" ht="14.5" thickBot="1" x14ac:dyDescent="0.35">
      <c r="A61" s="52"/>
      <c r="B61" s="53" t="s">
        <v>77</v>
      </c>
      <c r="C61" s="54"/>
      <c r="D61" s="241"/>
      <c r="E61" s="242"/>
    </row>
    <row r="62" spans="1:5" ht="14.5" thickBot="1" x14ac:dyDescent="0.35">
      <c r="A62" s="52"/>
      <c r="B62" s="55"/>
      <c r="C62" s="54"/>
      <c r="D62" s="241"/>
      <c r="E62" s="242"/>
    </row>
    <row r="63" spans="1:5" ht="14.5" thickBot="1" x14ac:dyDescent="0.35">
      <c r="A63" s="52"/>
      <c r="B63" s="53" t="s">
        <v>78</v>
      </c>
      <c r="C63" s="54"/>
      <c r="D63" s="243"/>
      <c r="E63" s="244"/>
    </row>
    <row r="64" spans="1:5" ht="14.5" thickBot="1" x14ac:dyDescent="0.35">
      <c r="A64" s="56"/>
      <c r="B64" s="55"/>
      <c r="C64" s="57"/>
      <c r="D64" s="58" t="s">
        <v>79</v>
      </c>
      <c r="E64" s="59"/>
    </row>
  </sheetData>
  <mergeCells count="40">
    <mergeCell ref="D14:E14"/>
    <mergeCell ref="A14:C14"/>
    <mergeCell ref="A15:C15"/>
    <mergeCell ref="A16:C16"/>
    <mergeCell ref="B21:D21"/>
    <mergeCell ref="A17:D17"/>
    <mergeCell ref="D15:E15"/>
    <mergeCell ref="D16:E16"/>
    <mergeCell ref="D10:E10"/>
    <mergeCell ref="A11:C11"/>
    <mergeCell ref="D11:E11"/>
    <mergeCell ref="A8:C8"/>
    <mergeCell ref="D8:E8"/>
    <mergeCell ref="A9:C9"/>
    <mergeCell ref="D9:E9"/>
    <mergeCell ref="A24:D24"/>
    <mergeCell ref="A55:E56"/>
    <mergeCell ref="D57:E57"/>
    <mergeCell ref="D58:E63"/>
    <mergeCell ref="B18:D18"/>
    <mergeCell ref="B19:D19"/>
    <mergeCell ref="B20:D20"/>
    <mergeCell ref="B22:D22"/>
    <mergeCell ref="B23:D23"/>
    <mergeCell ref="A13:C13"/>
    <mergeCell ref="D13:E13"/>
    <mergeCell ref="A4:C4"/>
    <mergeCell ref="D4:E4"/>
    <mergeCell ref="A1:E2"/>
    <mergeCell ref="A3:C3"/>
    <mergeCell ref="D3:E3"/>
    <mergeCell ref="A5:C5"/>
    <mergeCell ref="D5:E5"/>
    <mergeCell ref="A12:C12"/>
    <mergeCell ref="D12:E12"/>
    <mergeCell ref="A6:C6"/>
    <mergeCell ref="D6:E6"/>
    <mergeCell ref="D7:E7"/>
    <mergeCell ref="A7:C7"/>
    <mergeCell ref="A10:C10"/>
  </mergeCells>
  <hyperlinks>
    <hyperlink ref="D25" location="'NOT TO PRINT '!E6" display="Detailed listing of developer's  experience " xr:uid="{86ACBE73-D1E7-4BAD-92CE-F57622507138}"/>
    <hyperlink ref="D27" location="'NOT TO PRINT '!E8" display="Statement of Confidence " xr:uid="{378AB55D-547F-4E78-A15C-03B01AA4F5CE}"/>
    <hyperlink ref="D35" location="'NOT TO PRINT '!E15" display="Certified Financial Audit " xr:uid="{6721794D-E939-45C4-947C-C4DD1538628C}"/>
    <hyperlink ref="D34" location="'NOT TO PRINT '!E17" display="Financial Statements" xr:uid="{24FD2F8D-3E34-42A9-846F-A0D83FBCE524}"/>
    <hyperlink ref="D37" location="'NOT TO PRINT '!E18" display="Funding commitment letters ." xr:uid="{527BFFE3-8A57-4480-9F10-5F973C4C566E}"/>
    <hyperlink ref="D40" location="'NOT TO PRINT '!E20" display="Market Study" xr:uid="{1BE6A8B6-EAD6-429C-B6ED-0150A9D6435D}"/>
    <hyperlink ref="D41" location="'NOT TO PRINT '!E21" display="Good Neighbor Policy " xr:uid="{00727DD1-6728-49CE-9A73-667EA450BC39}"/>
    <hyperlink ref="D42" location="'NOT TO PRINT '!E22" display="SMART Housing  Letter" xr:uid="{A186DA65-7BFB-4E66-89A9-BDABC2DE07B6}"/>
    <hyperlink ref="D43" location="'NOT TO PRINT '!E23" display="MOU with ECHO " xr:uid="{5AB486E3-47B5-4DA4-9EF7-EC011D9C43FA}"/>
    <hyperlink ref="D46" location="'NOT TO PRINT '!E26" display="Appraisal" xr:uid="{CB1A816A-8A53-41AE-BDDC-BDFC90395B6A}"/>
    <hyperlink ref="D47" location="'NOT TO PRINT '!E27" display="Property Maps" xr:uid="{74F08EA4-6207-4A67-9433-3701F13240F6}"/>
    <hyperlink ref="D50" location="'NOT TO PRINT '!E31" display="Phase I ESA" xr:uid="{7D9B273C-1A70-49B1-8B1F-CC2064C5319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EE9BF-F0F3-402C-A72E-D89D3AF1AC30}">
  <sheetPr codeName="Sheet3">
    <tabColor rgb="FFCC3399"/>
  </sheetPr>
  <dimension ref="A1:AK1410"/>
  <sheetViews>
    <sheetView topLeftCell="A31" zoomScale="90" zoomScaleNormal="90" workbookViewId="0">
      <selection activeCell="A60" sqref="A60:D60"/>
    </sheetView>
  </sheetViews>
  <sheetFormatPr defaultColWidth="6.54296875" defaultRowHeight="14" x14ac:dyDescent="0.3"/>
  <cols>
    <col min="1" max="1" width="56" style="1" customWidth="1"/>
    <col min="2" max="2" width="1.26953125" style="1" customWidth="1"/>
    <col min="3" max="3" width="4.26953125" style="1" customWidth="1"/>
    <col min="4" max="4" width="1" style="1" customWidth="1"/>
    <col min="5" max="5" width="2.54296875" style="1" customWidth="1"/>
    <col min="6" max="6" width="8" style="1" customWidth="1"/>
    <col min="7" max="7" width="8.453125" style="1" customWidth="1"/>
    <col min="8" max="8" width="7.26953125" style="1" customWidth="1"/>
    <col min="9" max="9" width="2.54296875" style="1" customWidth="1"/>
    <col min="10" max="10" width="7.81640625" style="1" customWidth="1"/>
    <col min="11" max="11" width="5" style="1" customWidth="1"/>
    <col min="12" max="12" width="8.81640625" style="1" customWidth="1"/>
    <col min="13" max="13" width="1.26953125" style="1" hidden="1" customWidth="1"/>
    <col min="14" max="14" width="4.7265625" style="1" customWidth="1"/>
    <col min="15" max="15" width="2.81640625" style="1" customWidth="1"/>
    <col min="16" max="16" width="4" style="1" customWidth="1"/>
    <col min="17" max="18" width="3.1796875" style="1" customWidth="1"/>
    <col min="19" max="19" width="2" style="1" customWidth="1"/>
    <col min="20" max="20" width="2.7265625" style="1" customWidth="1"/>
    <col min="21" max="21" width="7.81640625" style="1" customWidth="1"/>
    <col min="22" max="23" width="3.1796875" style="1" customWidth="1"/>
    <col min="24" max="24" width="9.54296875" style="1" customWidth="1"/>
    <col min="25" max="25" width="13.1796875" style="7" customWidth="1"/>
    <col min="26" max="27" width="6.54296875" style="1"/>
    <col min="28" max="28" width="29.7265625" style="1" customWidth="1"/>
    <col min="29" max="29" width="5.7265625" style="1" customWidth="1"/>
    <col min="30" max="30" width="4" style="1" customWidth="1"/>
    <col min="31" max="31" width="1.81640625" style="1" customWidth="1"/>
    <col min="32" max="32" width="4" style="1" customWidth="1"/>
    <col min="33" max="33" width="6.54296875" style="1" hidden="1" customWidth="1"/>
    <col min="34" max="34" width="4.26953125" style="1" customWidth="1"/>
    <col min="35" max="37" width="6.54296875" style="1" hidden="1" customWidth="1"/>
    <col min="38" max="16384" width="6.54296875" style="1"/>
  </cols>
  <sheetData>
    <row r="1" spans="1:25" s="20" customFormat="1" ht="17" customHeight="1" x14ac:dyDescent="0.3">
      <c r="A1" s="264" t="s">
        <v>297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6"/>
      <c r="Y1" s="21"/>
    </row>
    <row r="2" spans="1:25" ht="16" customHeight="1" thickBot="1" x14ac:dyDescent="0.35">
      <c r="A2" s="267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9"/>
      <c r="Y2" s="22"/>
    </row>
    <row r="3" spans="1:25" ht="16" customHeight="1" x14ac:dyDescent="0.3">
      <c r="A3" s="272"/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2"/>
    </row>
    <row r="4" spans="1:25" ht="14.25" customHeight="1" thickBot="1" x14ac:dyDescent="0.35">
      <c r="A4" s="291" t="s">
        <v>0</v>
      </c>
      <c r="B4" s="291"/>
      <c r="C4" s="291"/>
      <c r="D4" s="291"/>
      <c r="E4" s="291"/>
      <c r="G4" s="291" t="s">
        <v>215</v>
      </c>
      <c r="H4" s="291"/>
      <c r="I4" s="291"/>
      <c r="J4" s="291"/>
      <c r="K4" s="291"/>
      <c r="M4" s="291" t="s">
        <v>219</v>
      </c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</row>
    <row r="5" spans="1:25" ht="14.25" customHeight="1" thickBot="1" x14ac:dyDescent="0.35">
      <c r="A5" s="292"/>
      <c r="B5" s="293"/>
      <c r="C5" s="293"/>
      <c r="D5" s="293"/>
      <c r="E5" s="294"/>
      <c r="F5" s="2"/>
      <c r="G5" s="292"/>
      <c r="H5" s="293"/>
      <c r="I5" s="293"/>
      <c r="J5" s="293"/>
      <c r="K5" s="294"/>
      <c r="M5" s="295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7"/>
    </row>
    <row r="6" spans="1:25" ht="7.4" customHeight="1" x14ac:dyDescent="0.3">
      <c r="A6" s="305"/>
      <c r="B6" s="305"/>
      <c r="C6" s="305"/>
      <c r="D6" s="305"/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305"/>
      <c r="Q6" s="305"/>
      <c r="R6" s="305"/>
      <c r="S6" s="305"/>
      <c r="T6" s="305"/>
      <c r="U6" s="305"/>
      <c r="V6" s="305"/>
      <c r="W6" s="305"/>
      <c r="X6" s="305"/>
      <c r="Y6" s="305"/>
    </row>
    <row r="7" spans="1:25" ht="14.25" customHeight="1" thickBot="1" x14ac:dyDescent="0.35">
      <c r="A7" s="291" t="s">
        <v>411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R7" s="299" t="s">
        <v>192</v>
      </c>
      <c r="S7" s="299"/>
      <c r="T7" s="299"/>
      <c r="U7" s="299"/>
      <c r="V7" s="299"/>
      <c r="W7" s="299"/>
      <c r="X7" s="299"/>
    </row>
    <row r="8" spans="1:25" ht="14.25" customHeight="1" thickBot="1" x14ac:dyDescent="0.35">
      <c r="A8" s="292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P8" s="294"/>
      <c r="R8" s="295"/>
      <c r="S8" s="296"/>
      <c r="T8" s="296"/>
      <c r="U8" s="296"/>
      <c r="V8" s="296"/>
      <c r="W8" s="296"/>
      <c r="X8" s="297"/>
    </row>
    <row r="9" spans="1:25" ht="7.4" customHeight="1" x14ac:dyDescent="0.3">
      <c r="A9" s="325"/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4.25" customHeight="1" thickBot="1" x14ac:dyDescent="0.35">
      <c r="A10" s="291" t="s">
        <v>259</v>
      </c>
      <c r="B10" s="300"/>
      <c r="C10" s="291" t="s">
        <v>1</v>
      </c>
      <c r="D10" s="291"/>
      <c r="E10" s="291"/>
      <c r="F10" s="291"/>
      <c r="G10" s="291"/>
      <c r="H10" s="291"/>
      <c r="J10" s="291" t="s">
        <v>214</v>
      </c>
      <c r="K10" s="291"/>
      <c r="L10" s="291"/>
      <c r="M10" s="291"/>
      <c r="N10" s="291"/>
      <c r="O10" s="291"/>
      <c r="P10" s="291"/>
      <c r="R10" s="301" t="s">
        <v>239</v>
      </c>
      <c r="S10" s="301"/>
      <c r="T10" s="301"/>
      <c r="U10" s="301"/>
      <c r="V10" s="301"/>
      <c r="W10" s="301"/>
      <c r="X10" s="301"/>
    </row>
    <row r="11" spans="1:25" ht="19.5" customHeight="1" thickBot="1" x14ac:dyDescent="0.35">
      <c r="A11" s="14"/>
      <c r="B11" s="326"/>
      <c r="C11" s="292"/>
      <c r="D11" s="293"/>
      <c r="E11" s="293"/>
      <c r="F11" s="293"/>
      <c r="G11" s="293"/>
      <c r="H11" s="294"/>
      <c r="J11" s="295"/>
      <c r="K11" s="296"/>
      <c r="L11" s="296"/>
      <c r="M11" s="296"/>
      <c r="N11" s="296"/>
      <c r="O11" s="296"/>
      <c r="P11" s="297"/>
      <c r="R11" s="295"/>
      <c r="S11" s="296"/>
      <c r="T11" s="296"/>
      <c r="U11" s="296"/>
      <c r="V11" s="296"/>
      <c r="W11" s="296"/>
      <c r="X11" s="297"/>
    </row>
    <row r="12" spans="1:25" ht="21" customHeight="1" thickBot="1" x14ac:dyDescent="0.35">
      <c r="A12" s="17" t="s">
        <v>224</v>
      </c>
      <c r="B12" s="325"/>
      <c r="C12" s="328"/>
      <c r="D12" s="328"/>
      <c r="E12" s="328"/>
      <c r="F12" s="328"/>
      <c r="G12" s="328"/>
      <c r="H12" s="298" t="s">
        <v>225</v>
      </c>
      <c r="I12" s="298"/>
      <c r="J12" s="298"/>
      <c r="K12" s="298"/>
      <c r="L12" s="298"/>
      <c r="M12" s="60"/>
      <c r="N12" s="328"/>
      <c r="O12" s="328"/>
      <c r="P12" s="298" t="s">
        <v>226</v>
      </c>
      <c r="Q12" s="298"/>
      <c r="R12" s="298"/>
      <c r="S12" s="298"/>
      <c r="T12" s="298"/>
      <c r="U12" s="291"/>
      <c r="V12" s="298"/>
      <c r="W12" s="298"/>
      <c r="X12" s="298"/>
    </row>
    <row r="13" spans="1:25" ht="14.25" customHeight="1" thickBot="1" x14ac:dyDescent="0.35">
      <c r="A13" s="13"/>
      <c r="B13" s="325"/>
      <c r="C13" s="329"/>
      <c r="D13" s="329"/>
      <c r="E13" s="329"/>
      <c r="F13" s="329"/>
      <c r="G13" s="329"/>
      <c r="H13" s="332"/>
      <c r="I13" s="333"/>
      <c r="J13" s="333"/>
      <c r="K13" s="333"/>
      <c r="L13" s="334"/>
      <c r="N13" s="329"/>
      <c r="O13" s="329"/>
      <c r="P13" s="332"/>
      <c r="Q13" s="333"/>
      <c r="R13" s="333"/>
      <c r="S13" s="333"/>
      <c r="T13" s="333"/>
      <c r="U13" s="333"/>
      <c r="V13" s="333"/>
      <c r="W13" s="333"/>
      <c r="X13" s="334"/>
    </row>
    <row r="14" spans="1:25" ht="14.25" customHeight="1" x14ac:dyDescent="0.3">
      <c r="A14" s="328"/>
      <c r="B14" s="32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1"/>
    </row>
    <row r="15" spans="1:25" ht="19.5" customHeight="1" x14ac:dyDescent="0.3">
      <c r="A15" s="305"/>
      <c r="B15" s="32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1"/>
    </row>
    <row r="16" spans="1:25" ht="14.25" customHeight="1" x14ac:dyDescent="0.3">
      <c r="A16" s="15" t="s">
        <v>2</v>
      </c>
      <c r="B16" s="325"/>
      <c r="C16" s="331" t="s">
        <v>230</v>
      </c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1"/>
      <c r="T16" s="331"/>
      <c r="U16" s="331"/>
      <c r="V16" s="331"/>
      <c r="W16" s="331"/>
      <c r="X16" s="331"/>
    </row>
    <row r="17" spans="1:24" ht="28.75" customHeight="1" x14ac:dyDescent="0.3">
      <c r="A17" s="9"/>
      <c r="B17" s="325"/>
      <c r="C17" s="288" t="s">
        <v>3</v>
      </c>
      <c r="D17" s="289"/>
      <c r="E17" s="289"/>
      <c r="F17" s="290"/>
      <c r="G17" s="288" t="s">
        <v>4</v>
      </c>
      <c r="H17" s="289"/>
      <c r="I17" s="289"/>
      <c r="J17" s="290"/>
      <c r="K17" s="288" t="s">
        <v>5</v>
      </c>
      <c r="L17" s="289"/>
      <c r="M17" s="289"/>
      <c r="N17" s="290"/>
      <c r="O17" s="288" t="s">
        <v>6</v>
      </c>
      <c r="P17" s="289"/>
      <c r="Q17" s="289"/>
      <c r="R17" s="290"/>
      <c r="S17" s="288" t="s">
        <v>7</v>
      </c>
      <c r="T17" s="289"/>
      <c r="U17" s="289"/>
      <c r="V17" s="290"/>
      <c r="W17" s="281" t="s">
        <v>8</v>
      </c>
      <c r="X17" s="282"/>
    </row>
    <row r="18" spans="1:24" ht="14.25" customHeight="1" x14ac:dyDescent="0.3">
      <c r="A18" s="8" t="s">
        <v>227</v>
      </c>
      <c r="B18" s="325"/>
      <c r="C18" s="283"/>
      <c r="D18" s="284"/>
      <c r="E18" s="284"/>
      <c r="F18" s="285"/>
      <c r="G18" s="283"/>
      <c r="H18" s="284"/>
      <c r="I18" s="284"/>
      <c r="J18" s="285"/>
      <c r="K18" s="283"/>
      <c r="L18" s="284"/>
      <c r="M18" s="284"/>
      <c r="N18" s="285"/>
      <c r="O18" s="283"/>
      <c r="P18" s="284"/>
      <c r="Q18" s="284"/>
      <c r="R18" s="285"/>
      <c r="S18" s="283"/>
      <c r="T18" s="284"/>
      <c r="U18" s="284"/>
      <c r="V18" s="285"/>
      <c r="W18" s="286"/>
      <c r="X18" s="287"/>
    </row>
    <row r="19" spans="1:24" ht="14.25" customHeight="1" x14ac:dyDescent="0.3">
      <c r="A19" s="8" t="s">
        <v>265</v>
      </c>
      <c r="B19" s="325"/>
      <c r="C19" s="283"/>
      <c r="D19" s="284"/>
      <c r="E19" s="284"/>
      <c r="F19" s="285"/>
      <c r="G19" s="283"/>
      <c r="H19" s="284"/>
      <c r="I19" s="284"/>
      <c r="J19" s="285"/>
      <c r="K19" s="283"/>
      <c r="L19" s="284"/>
      <c r="M19" s="284"/>
      <c r="N19" s="285"/>
      <c r="O19" s="283"/>
      <c r="P19" s="284"/>
      <c r="Q19" s="284"/>
      <c r="R19" s="285"/>
      <c r="S19" s="283"/>
      <c r="T19" s="284"/>
      <c r="U19" s="284"/>
      <c r="V19" s="285"/>
      <c r="W19" s="286"/>
      <c r="X19" s="287"/>
    </row>
    <row r="20" spans="1:24" ht="14.25" customHeight="1" x14ac:dyDescent="0.3">
      <c r="A20" s="8" t="s">
        <v>264</v>
      </c>
      <c r="B20" s="325"/>
      <c r="C20" s="283"/>
      <c r="D20" s="284"/>
      <c r="E20" s="284"/>
      <c r="F20" s="285"/>
      <c r="G20" s="283"/>
      <c r="H20" s="284"/>
      <c r="I20" s="284"/>
      <c r="J20" s="285"/>
      <c r="K20" s="283"/>
      <c r="L20" s="284"/>
      <c r="M20" s="284"/>
      <c r="N20" s="285"/>
      <c r="O20" s="283"/>
      <c r="P20" s="284"/>
      <c r="Q20" s="284"/>
      <c r="R20" s="285"/>
      <c r="S20" s="283"/>
      <c r="T20" s="284"/>
      <c r="U20" s="284"/>
      <c r="V20" s="285"/>
      <c r="W20" s="286"/>
      <c r="X20" s="287"/>
    </row>
    <row r="21" spans="1:24" ht="14.25" customHeight="1" x14ac:dyDescent="0.3">
      <c r="A21" s="8" t="s">
        <v>263</v>
      </c>
      <c r="B21" s="325"/>
      <c r="C21" s="283"/>
      <c r="D21" s="284"/>
      <c r="E21" s="284"/>
      <c r="F21" s="285"/>
      <c r="G21" s="283"/>
      <c r="H21" s="284"/>
      <c r="I21" s="284"/>
      <c r="J21" s="285"/>
      <c r="K21" s="283"/>
      <c r="L21" s="284"/>
      <c r="M21" s="284"/>
      <c r="N21" s="285"/>
      <c r="O21" s="283"/>
      <c r="P21" s="284"/>
      <c r="Q21" s="284"/>
      <c r="R21" s="285"/>
      <c r="S21" s="283"/>
      <c r="T21" s="284"/>
      <c r="U21" s="284"/>
      <c r="V21" s="285"/>
      <c r="W21" s="286"/>
      <c r="X21" s="287"/>
    </row>
    <row r="22" spans="1:24" ht="14.25" customHeight="1" x14ac:dyDescent="0.3">
      <c r="A22" s="8" t="s">
        <v>262</v>
      </c>
      <c r="B22" s="325"/>
      <c r="C22" s="283"/>
      <c r="D22" s="284"/>
      <c r="E22" s="284"/>
      <c r="F22" s="285"/>
      <c r="G22" s="283"/>
      <c r="H22" s="284"/>
      <c r="I22" s="284"/>
      <c r="J22" s="285"/>
      <c r="K22" s="283"/>
      <c r="L22" s="284"/>
      <c r="M22" s="284"/>
      <c r="N22" s="285"/>
      <c r="O22" s="283"/>
      <c r="P22" s="284"/>
      <c r="Q22" s="284"/>
      <c r="R22" s="285"/>
      <c r="S22" s="283"/>
      <c r="T22" s="284"/>
      <c r="U22" s="284"/>
      <c r="V22" s="285"/>
      <c r="W22" s="286"/>
      <c r="X22" s="287"/>
    </row>
    <row r="23" spans="1:24" ht="14.25" customHeight="1" x14ac:dyDescent="0.3">
      <c r="A23" s="9" t="s">
        <v>228</v>
      </c>
      <c r="B23" s="325"/>
      <c r="C23" s="283"/>
      <c r="D23" s="284"/>
      <c r="E23" s="284"/>
      <c r="F23" s="285"/>
      <c r="G23" s="283"/>
      <c r="H23" s="284"/>
      <c r="I23" s="284"/>
      <c r="J23" s="285"/>
      <c r="K23" s="283"/>
      <c r="L23" s="284"/>
      <c r="M23" s="284"/>
      <c r="N23" s="285"/>
      <c r="O23" s="283"/>
      <c r="P23" s="284"/>
      <c r="Q23" s="284"/>
      <c r="R23" s="285"/>
      <c r="S23" s="283"/>
      <c r="T23" s="284"/>
      <c r="U23" s="284"/>
      <c r="V23" s="285"/>
      <c r="W23" s="286"/>
      <c r="X23" s="287"/>
    </row>
    <row r="24" spans="1:24" ht="14.25" customHeight="1" x14ac:dyDescent="0.3">
      <c r="A24" s="9" t="s">
        <v>229</v>
      </c>
      <c r="B24" s="325"/>
      <c r="C24" s="283"/>
      <c r="D24" s="284"/>
      <c r="E24" s="284"/>
      <c r="F24" s="285"/>
      <c r="G24" s="283"/>
      <c r="H24" s="284"/>
      <c r="I24" s="284"/>
      <c r="J24" s="285"/>
      <c r="K24" s="283"/>
      <c r="L24" s="284"/>
      <c r="M24" s="284"/>
      <c r="N24" s="285"/>
      <c r="O24" s="283"/>
      <c r="P24" s="284"/>
      <c r="Q24" s="284"/>
      <c r="R24" s="285"/>
      <c r="S24" s="283"/>
      <c r="T24" s="284"/>
      <c r="U24" s="284"/>
      <c r="V24" s="285"/>
      <c r="W24" s="286"/>
      <c r="X24" s="287"/>
    </row>
    <row r="25" spans="1:24" ht="14.25" customHeight="1" x14ac:dyDescent="0.3">
      <c r="A25" s="16" t="s">
        <v>9</v>
      </c>
      <c r="B25" s="325"/>
      <c r="C25" s="283"/>
      <c r="D25" s="284"/>
      <c r="E25" s="284"/>
      <c r="F25" s="285"/>
      <c r="G25" s="283"/>
      <c r="H25" s="284"/>
      <c r="I25" s="284"/>
      <c r="J25" s="285"/>
      <c r="K25" s="283"/>
      <c r="L25" s="284"/>
      <c r="M25" s="284"/>
      <c r="N25" s="285"/>
      <c r="O25" s="283"/>
      <c r="P25" s="284"/>
      <c r="Q25" s="284"/>
      <c r="R25" s="285"/>
      <c r="S25" s="283"/>
      <c r="T25" s="284"/>
      <c r="U25" s="284"/>
      <c r="V25" s="285"/>
      <c r="W25" s="286"/>
      <c r="X25" s="287"/>
    </row>
    <row r="26" spans="1:24" ht="14.25" customHeight="1" x14ac:dyDescent="0.3">
      <c r="B26" s="325"/>
      <c r="C26" s="302">
        <f>SUM(C18:C25)</f>
        <v>0</v>
      </c>
      <c r="D26" s="303"/>
      <c r="E26" s="303"/>
      <c r="F26" s="304"/>
      <c r="G26" s="302">
        <f>SUM(G18:G25)</f>
        <v>0</v>
      </c>
      <c r="H26" s="303"/>
      <c r="I26" s="303"/>
      <c r="J26" s="304"/>
      <c r="K26" s="302">
        <f>SUM(K18:K25)</f>
        <v>0</v>
      </c>
      <c r="L26" s="303"/>
      <c r="M26" s="303"/>
      <c r="N26" s="304"/>
      <c r="O26" s="302">
        <f>SUM(O18:O25)</f>
        <v>0</v>
      </c>
      <c r="P26" s="303"/>
      <c r="Q26" s="303"/>
      <c r="R26" s="304"/>
      <c r="S26" s="302">
        <f>SUM(S18:S25)</f>
        <v>0</v>
      </c>
      <c r="T26" s="303"/>
      <c r="U26" s="303"/>
      <c r="V26" s="304"/>
      <c r="W26" s="302">
        <f t="shared" ref="W26" si="0">SUM(C26:V26)</f>
        <v>0</v>
      </c>
      <c r="X26" s="304"/>
    </row>
    <row r="27" spans="1:24" ht="15.75" customHeight="1" x14ac:dyDescent="0.3">
      <c r="B27" s="325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330"/>
      <c r="X27" s="330"/>
    </row>
    <row r="28" spans="1:24" ht="14.5" customHeight="1" x14ac:dyDescent="0.3">
      <c r="A28" s="15" t="s">
        <v>2</v>
      </c>
      <c r="B28" s="325"/>
      <c r="C28" s="331" t="s">
        <v>231</v>
      </c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  <c r="V28" s="331"/>
      <c r="W28" s="331"/>
      <c r="X28" s="331"/>
    </row>
    <row r="29" spans="1:24" ht="14.15" customHeight="1" x14ac:dyDescent="0.3">
      <c r="A29" s="9"/>
      <c r="B29" s="325"/>
      <c r="C29" s="288" t="s">
        <v>3</v>
      </c>
      <c r="D29" s="289"/>
      <c r="E29" s="289"/>
      <c r="F29" s="290"/>
      <c r="G29" s="288" t="s">
        <v>4</v>
      </c>
      <c r="H29" s="289"/>
      <c r="I29" s="289"/>
      <c r="J29" s="290"/>
      <c r="K29" s="288" t="s">
        <v>5</v>
      </c>
      <c r="L29" s="289"/>
      <c r="M29" s="289"/>
      <c r="N29" s="290"/>
      <c r="O29" s="288" t="s">
        <v>377</v>
      </c>
      <c r="P29" s="289"/>
      <c r="Q29" s="289"/>
      <c r="R29" s="290"/>
      <c r="S29" s="288" t="s">
        <v>7</v>
      </c>
      <c r="T29" s="289"/>
      <c r="U29" s="289"/>
      <c r="V29" s="290"/>
      <c r="W29" s="281" t="s">
        <v>8</v>
      </c>
      <c r="X29" s="282"/>
    </row>
    <row r="30" spans="1:24" ht="14.25" customHeight="1" x14ac:dyDescent="0.3">
      <c r="A30" s="8" t="s">
        <v>265</v>
      </c>
      <c r="B30" s="325"/>
      <c r="C30" s="273"/>
      <c r="D30" s="274"/>
      <c r="E30" s="274"/>
      <c r="F30" s="275"/>
      <c r="G30" s="273"/>
      <c r="H30" s="274"/>
      <c r="I30" s="274"/>
      <c r="J30" s="275"/>
      <c r="K30" s="273"/>
      <c r="L30" s="274"/>
      <c r="M30" s="274"/>
      <c r="N30" s="275"/>
      <c r="O30" s="273"/>
      <c r="P30" s="274"/>
      <c r="Q30" s="274"/>
      <c r="R30" s="275"/>
      <c r="S30" s="273"/>
      <c r="T30" s="274"/>
      <c r="U30" s="274"/>
      <c r="V30" s="275"/>
      <c r="W30" s="276">
        <f>SUM(C30:V30)</f>
        <v>0</v>
      </c>
      <c r="X30" s="277"/>
    </row>
    <row r="31" spans="1:24" ht="14.25" customHeight="1" x14ac:dyDescent="0.3">
      <c r="A31" s="8" t="s">
        <v>227</v>
      </c>
      <c r="B31" s="325"/>
      <c r="C31" s="273"/>
      <c r="D31" s="274"/>
      <c r="E31" s="274"/>
      <c r="F31" s="275"/>
      <c r="G31" s="273"/>
      <c r="H31" s="274"/>
      <c r="I31" s="274"/>
      <c r="J31" s="275"/>
      <c r="K31" s="273"/>
      <c r="L31" s="274"/>
      <c r="M31" s="274"/>
      <c r="N31" s="275"/>
      <c r="O31" s="273"/>
      <c r="P31" s="274"/>
      <c r="Q31" s="274"/>
      <c r="R31" s="275"/>
      <c r="S31" s="273"/>
      <c r="T31" s="274"/>
      <c r="U31" s="274"/>
      <c r="V31" s="275"/>
      <c r="W31" s="276">
        <f>SUM(C31:V31)</f>
        <v>0</v>
      </c>
      <c r="X31" s="277"/>
    </row>
    <row r="32" spans="1:24" ht="14.25" customHeight="1" x14ac:dyDescent="0.3">
      <c r="A32" s="8" t="s">
        <v>264</v>
      </c>
      <c r="B32" s="325"/>
      <c r="C32" s="273"/>
      <c r="D32" s="274"/>
      <c r="E32" s="274"/>
      <c r="F32" s="275"/>
      <c r="G32" s="273"/>
      <c r="H32" s="274"/>
      <c r="I32" s="274"/>
      <c r="J32" s="275"/>
      <c r="K32" s="273"/>
      <c r="L32" s="274"/>
      <c r="M32" s="274"/>
      <c r="N32" s="275"/>
      <c r="O32" s="273"/>
      <c r="P32" s="274"/>
      <c r="Q32" s="274"/>
      <c r="R32" s="275"/>
      <c r="S32" s="273"/>
      <c r="T32" s="274"/>
      <c r="U32" s="274"/>
      <c r="V32" s="275"/>
      <c r="W32" s="276">
        <f>SUM(C32:V32)</f>
        <v>0</v>
      </c>
      <c r="X32" s="277"/>
    </row>
    <row r="33" spans="1:25" ht="14.25" customHeight="1" x14ac:dyDescent="0.3">
      <c r="A33" s="9" t="s">
        <v>263</v>
      </c>
      <c r="B33" s="325"/>
      <c r="C33" s="273"/>
      <c r="D33" s="274"/>
      <c r="E33" s="274"/>
      <c r="F33" s="275"/>
      <c r="G33" s="273"/>
      <c r="H33" s="274"/>
      <c r="I33" s="274"/>
      <c r="J33" s="275"/>
      <c r="K33" s="273"/>
      <c r="L33" s="274"/>
      <c r="M33" s="274"/>
      <c r="N33" s="275"/>
      <c r="O33" s="273"/>
      <c r="P33" s="274"/>
      <c r="Q33" s="274"/>
      <c r="R33" s="275"/>
      <c r="S33" s="273"/>
      <c r="T33" s="274"/>
      <c r="U33" s="274"/>
      <c r="V33" s="275"/>
      <c r="W33" s="276">
        <f>SUM(C33:V33)</f>
        <v>0</v>
      </c>
      <c r="X33" s="277"/>
    </row>
    <row r="34" spans="1:25" x14ac:dyDescent="0.3">
      <c r="A34" s="8" t="s">
        <v>262</v>
      </c>
      <c r="B34" s="325"/>
      <c r="C34" s="273"/>
      <c r="D34" s="274"/>
      <c r="E34" s="274"/>
      <c r="F34" s="275"/>
      <c r="G34" s="273"/>
      <c r="H34" s="274"/>
      <c r="I34" s="274"/>
      <c r="J34" s="275"/>
      <c r="K34" s="273"/>
      <c r="L34" s="274"/>
      <c r="M34" s="274"/>
      <c r="N34" s="275"/>
      <c r="O34" s="273"/>
      <c r="P34" s="274"/>
      <c r="Q34" s="274"/>
      <c r="R34" s="275"/>
      <c r="S34" s="273"/>
      <c r="T34" s="274"/>
      <c r="U34" s="274"/>
      <c r="V34" s="275"/>
      <c r="W34" s="276">
        <v>0</v>
      </c>
      <c r="X34" s="277"/>
    </row>
    <row r="35" spans="1:25" x14ac:dyDescent="0.3">
      <c r="A35" s="8" t="s">
        <v>228</v>
      </c>
      <c r="B35" s="325"/>
      <c r="C35" s="273"/>
      <c r="D35" s="274"/>
      <c r="E35" s="274"/>
      <c r="F35" s="275"/>
      <c r="G35" s="273"/>
      <c r="H35" s="274"/>
      <c r="I35" s="274"/>
      <c r="J35" s="275"/>
      <c r="K35" s="273"/>
      <c r="L35" s="274"/>
      <c r="M35" s="274"/>
      <c r="N35" s="275"/>
      <c r="O35" s="273"/>
      <c r="P35" s="274"/>
      <c r="Q35" s="274"/>
      <c r="R35" s="275"/>
      <c r="S35" s="273"/>
      <c r="T35" s="274"/>
      <c r="U35" s="274"/>
      <c r="V35" s="275"/>
      <c r="W35" s="276">
        <v>0</v>
      </c>
      <c r="X35" s="277"/>
    </row>
    <row r="36" spans="1:25" x14ac:dyDescent="0.3">
      <c r="A36" s="8" t="s">
        <v>229</v>
      </c>
      <c r="B36" s="325"/>
      <c r="C36" s="273"/>
      <c r="D36" s="274"/>
      <c r="E36" s="274"/>
      <c r="F36" s="275"/>
      <c r="G36" s="273"/>
      <c r="H36" s="274"/>
      <c r="I36" s="274"/>
      <c r="J36" s="275"/>
      <c r="K36" s="273"/>
      <c r="L36" s="274"/>
      <c r="M36" s="274"/>
      <c r="N36" s="275"/>
      <c r="O36" s="273"/>
      <c r="P36" s="274"/>
      <c r="Q36" s="274"/>
      <c r="R36" s="275"/>
      <c r="S36" s="273"/>
      <c r="T36" s="274"/>
      <c r="U36" s="274"/>
      <c r="V36" s="275"/>
      <c r="W36" s="276">
        <f>SUM(C36:V36)</f>
        <v>0</v>
      </c>
      <c r="X36" s="277"/>
    </row>
    <row r="37" spans="1:25" x14ac:dyDescent="0.3">
      <c r="A37" s="10" t="s">
        <v>9</v>
      </c>
      <c r="B37" s="327"/>
      <c r="C37" s="273"/>
      <c r="D37" s="274"/>
      <c r="E37" s="274"/>
      <c r="F37" s="275"/>
      <c r="G37" s="273"/>
      <c r="H37" s="274"/>
      <c r="I37" s="274"/>
      <c r="J37" s="275"/>
      <c r="K37" s="273"/>
      <c r="L37" s="274"/>
      <c r="M37" s="274"/>
      <c r="N37" s="275"/>
      <c r="O37" s="273"/>
      <c r="P37" s="274"/>
      <c r="Q37" s="274"/>
      <c r="R37" s="275"/>
      <c r="S37" s="273"/>
      <c r="T37" s="274"/>
      <c r="U37" s="274"/>
      <c r="V37" s="275"/>
      <c r="W37" s="276">
        <f>SUM(C37:V37)</f>
        <v>0</v>
      </c>
      <c r="X37" s="277"/>
    </row>
    <row r="38" spans="1:25" ht="1.5" customHeight="1" x14ac:dyDescent="0.3">
      <c r="A38" s="18"/>
      <c r="B38" s="18"/>
      <c r="O38" s="273"/>
      <c r="P38" s="274"/>
      <c r="Q38" s="274"/>
      <c r="R38" s="275"/>
    </row>
    <row r="39" spans="1:25" ht="22.5" customHeight="1" x14ac:dyDescent="0.3">
      <c r="A39" s="305"/>
      <c r="B39" s="305"/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5"/>
      <c r="U39" s="305"/>
      <c r="V39" s="305"/>
      <c r="W39" s="305"/>
      <c r="X39" s="305"/>
      <c r="Y39" s="305"/>
    </row>
    <row r="40" spans="1:25" ht="14.5" thickBot="1" x14ac:dyDescent="0.35">
      <c r="A40" s="306" t="s">
        <v>252</v>
      </c>
      <c r="B40" s="306"/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306"/>
      <c r="Q40" s="306"/>
      <c r="R40" s="306"/>
      <c r="S40" s="306"/>
      <c r="T40" s="306"/>
      <c r="U40" s="306"/>
      <c r="V40" s="306"/>
      <c r="W40" s="306"/>
      <c r="X40" s="306"/>
      <c r="Y40" s="306"/>
    </row>
    <row r="41" spans="1:25" ht="14.5" thickBot="1" x14ac:dyDescent="0.35">
      <c r="A41" s="310" t="s">
        <v>292</v>
      </c>
      <c r="B41" s="310"/>
      <c r="C41" s="310"/>
      <c r="D41" s="310"/>
      <c r="E41" s="310"/>
      <c r="F41" s="310"/>
      <c r="G41" s="310"/>
      <c r="H41" s="311"/>
      <c r="I41" s="295"/>
      <c r="J41" s="297"/>
      <c r="K41" s="312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05"/>
      <c r="Y41" s="305"/>
    </row>
    <row r="42" spans="1:25" ht="14.5" thickBot="1" x14ac:dyDescent="0.35">
      <c r="A42" s="305"/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305"/>
      <c r="U42" s="305"/>
      <c r="V42" s="305"/>
      <c r="W42" s="305"/>
      <c r="X42" s="305"/>
      <c r="Y42" s="305"/>
    </row>
    <row r="43" spans="1:25" ht="14.15" customHeight="1" thickBot="1" x14ac:dyDescent="0.35">
      <c r="A43" s="310" t="s">
        <v>249</v>
      </c>
      <c r="B43" s="310"/>
      <c r="C43" s="310"/>
      <c r="D43" s="310"/>
      <c r="E43" s="310"/>
      <c r="F43" s="310"/>
      <c r="G43" s="310"/>
      <c r="H43" s="311"/>
      <c r="I43" s="295"/>
      <c r="J43" s="297"/>
      <c r="K43" s="312"/>
      <c r="L43" s="305"/>
      <c r="M43" s="305"/>
      <c r="N43" s="305"/>
      <c r="O43" s="305"/>
      <c r="P43" s="305"/>
      <c r="Q43" s="305"/>
      <c r="R43" s="305"/>
      <c r="S43" s="305"/>
      <c r="T43" s="305"/>
      <c r="U43" s="305"/>
      <c r="V43" s="305"/>
      <c r="W43" s="305"/>
      <c r="X43" s="305"/>
      <c r="Y43" s="305"/>
    </row>
    <row r="44" spans="1:25" ht="14.5" thickBot="1" x14ac:dyDescent="0.35">
      <c r="A44" s="305"/>
      <c r="B44" s="305"/>
      <c r="C44" s="305"/>
      <c r="D44" s="305"/>
      <c r="E44" s="305"/>
      <c r="F44" s="305"/>
      <c r="G44" s="305"/>
      <c r="H44" s="305"/>
      <c r="I44" s="305"/>
      <c r="J44" s="305"/>
      <c r="K44" s="305"/>
      <c r="L44" s="305"/>
      <c r="M44" s="305"/>
      <c r="N44" s="305"/>
      <c r="O44" s="305"/>
      <c r="P44" s="305"/>
      <c r="Q44" s="305"/>
      <c r="R44" s="305"/>
      <c r="S44" s="305"/>
      <c r="T44" s="305"/>
      <c r="U44" s="305"/>
      <c r="V44" s="305"/>
      <c r="W44" s="305"/>
      <c r="X44" s="305"/>
      <c r="Y44" s="305"/>
    </row>
    <row r="45" spans="1:25" ht="15" customHeight="1" thickBot="1" x14ac:dyDescent="0.35">
      <c r="A45" s="310" t="s">
        <v>250</v>
      </c>
      <c r="B45" s="310"/>
      <c r="C45" s="310"/>
      <c r="D45" s="310"/>
      <c r="E45" s="310"/>
      <c r="F45" s="310"/>
      <c r="G45" s="310"/>
      <c r="H45" s="311"/>
      <c r="I45" s="295"/>
      <c r="J45" s="297"/>
      <c r="K45" s="312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</row>
    <row r="46" spans="1:25" ht="14.5" thickBot="1" x14ac:dyDescent="0.35">
      <c r="A46" s="305"/>
      <c r="B46" s="305"/>
      <c r="C46" s="305"/>
      <c r="D46" s="305"/>
      <c r="E46" s="305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5"/>
      <c r="U46" s="305"/>
      <c r="V46" s="305"/>
      <c r="W46" s="305"/>
      <c r="X46" s="305"/>
      <c r="Y46" s="305"/>
    </row>
    <row r="47" spans="1:25" ht="14.25" customHeight="1" thickBot="1" x14ac:dyDescent="0.35">
      <c r="A47" s="310" t="s">
        <v>251</v>
      </c>
      <c r="B47" s="310"/>
      <c r="C47" s="310"/>
      <c r="D47" s="310"/>
      <c r="E47" s="310"/>
      <c r="F47" s="310"/>
      <c r="G47" s="310"/>
      <c r="H47" s="311"/>
      <c r="I47" s="295"/>
      <c r="J47" s="297"/>
      <c r="K47" s="312"/>
      <c r="L47" s="305"/>
      <c r="M47" s="305"/>
      <c r="N47" s="305"/>
      <c r="O47" s="305"/>
      <c r="P47" s="305"/>
      <c r="Q47" s="305"/>
      <c r="R47" s="305"/>
      <c r="S47" s="305"/>
      <c r="T47" s="305"/>
      <c r="U47" s="305"/>
      <c r="V47" s="305"/>
      <c r="W47" s="305"/>
      <c r="X47" s="305"/>
      <c r="Y47" s="305"/>
    </row>
    <row r="48" spans="1:25" ht="21" customHeight="1" thickBot="1" x14ac:dyDescent="0.35">
      <c r="A48" s="305"/>
      <c r="B48" s="305"/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  <c r="T48" s="305"/>
      <c r="U48" s="305"/>
      <c r="V48" s="305"/>
      <c r="W48" s="305"/>
      <c r="X48" s="305"/>
      <c r="Y48" s="305"/>
    </row>
    <row r="49" spans="1:25" ht="15.75" customHeight="1" thickBot="1" x14ac:dyDescent="0.35">
      <c r="A49" s="310" t="s">
        <v>253</v>
      </c>
      <c r="B49" s="310"/>
      <c r="C49" s="310"/>
      <c r="D49" s="310"/>
      <c r="E49" s="310"/>
      <c r="F49" s="310"/>
      <c r="G49" s="310"/>
      <c r="H49" s="311"/>
      <c r="I49" s="295"/>
      <c r="J49" s="297"/>
      <c r="K49" s="312"/>
      <c r="L49" s="305"/>
      <c r="M49" s="305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</row>
    <row r="50" spans="1:25" ht="12" customHeight="1" x14ac:dyDescent="0.3">
      <c r="A50" s="305"/>
      <c r="B50" s="305"/>
      <c r="C50" s="305"/>
      <c r="D50" s="305"/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</row>
    <row r="51" spans="1:25" ht="14.25" customHeight="1" x14ac:dyDescent="0.3">
      <c r="A51" s="310" t="s">
        <v>412</v>
      </c>
      <c r="B51" s="310"/>
      <c r="C51" s="310"/>
      <c r="D51" s="310"/>
      <c r="E51" s="310"/>
      <c r="F51" s="310"/>
      <c r="G51" s="310"/>
      <c r="H51" s="310"/>
      <c r="I51" s="310"/>
      <c r="J51" s="310"/>
      <c r="K51" s="310"/>
      <c r="L51" s="310"/>
      <c r="M51" s="310"/>
      <c r="N51" s="310"/>
      <c r="O51" s="310"/>
      <c r="P51" s="310"/>
      <c r="Q51" s="310"/>
      <c r="R51" s="310"/>
      <c r="S51" s="310"/>
      <c r="T51" s="310"/>
      <c r="U51" s="310"/>
      <c r="V51" s="310"/>
      <c r="W51" s="310"/>
      <c r="X51" s="310"/>
      <c r="Y51" s="310"/>
    </row>
    <row r="52" spans="1:25" ht="14.5" customHeight="1" x14ac:dyDescent="0.3">
      <c r="A52" s="305"/>
      <c r="B52" s="305"/>
      <c r="C52" s="305"/>
      <c r="D52" s="305"/>
      <c r="E52" s="305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5"/>
      <c r="U52" s="305"/>
      <c r="V52" s="305"/>
      <c r="W52" s="305"/>
      <c r="X52" s="305"/>
      <c r="Y52" s="305"/>
    </row>
    <row r="53" spans="1:25" ht="14.25" customHeight="1" x14ac:dyDescent="0.3">
      <c r="A53" s="305"/>
      <c r="B53" s="305"/>
      <c r="C53" s="305"/>
      <c r="D53" s="305"/>
      <c r="E53" s="323" t="s">
        <v>11</v>
      </c>
      <c r="F53" s="323"/>
      <c r="G53" s="323"/>
      <c r="H53" s="323"/>
      <c r="I53" s="323"/>
      <c r="J53" s="323"/>
      <c r="K53" s="305"/>
      <c r="L53" s="324" t="s">
        <v>12</v>
      </c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38"/>
    </row>
    <row r="54" spans="1:25" ht="16" customHeight="1" x14ac:dyDescent="0.3">
      <c r="A54" s="270" t="s">
        <v>254</v>
      </c>
      <c r="B54" s="270"/>
      <c r="C54" s="270"/>
      <c r="D54" s="271"/>
      <c r="E54" s="320"/>
      <c r="F54" s="321"/>
      <c r="G54" s="321"/>
      <c r="H54" s="321"/>
      <c r="I54" s="321"/>
      <c r="J54" s="322"/>
      <c r="K54" s="305"/>
      <c r="L54" s="270" t="s">
        <v>13</v>
      </c>
      <c r="M54" s="270"/>
      <c r="N54" s="270"/>
      <c r="O54" s="270"/>
      <c r="P54" s="270"/>
      <c r="Q54" s="270"/>
      <c r="R54" s="271"/>
      <c r="S54" s="320">
        <v>0</v>
      </c>
      <c r="T54" s="321"/>
      <c r="U54" s="321"/>
      <c r="V54" s="321"/>
      <c r="W54" s="321"/>
      <c r="X54" s="322"/>
      <c r="Y54" s="338"/>
    </row>
    <row r="55" spans="1:25" ht="14.25" customHeight="1" x14ac:dyDescent="0.3">
      <c r="A55" s="270" t="s">
        <v>367</v>
      </c>
      <c r="B55" s="270"/>
      <c r="C55" s="270"/>
      <c r="D55" s="271"/>
      <c r="E55" s="320"/>
      <c r="F55" s="321"/>
      <c r="G55" s="321"/>
      <c r="H55" s="321"/>
      <c r="I55" s="321"/>
      <c r="J55" s="322"/>
      <c r="K55" s="305"/>
      <c r="L55" s="270" t="s">
        <v>14</v>
      </c>
      <c r="M55" s="270"/>
      <c r="N55" s="270"/>
      <c r="O55" s="270"/>
      <c r="P55" s="270"/>
      <c r="Q55" s="270"/>
      <c r="R55" s="271"/>
      <c r="S55" s="278"/>
      <c r="T55" s="279"/>
      <c r="U55" s="279"/>
      <c r="V55" s="279"/>
      <c r="W55" s="279"/>
      <c r="X55" s="280"/>
      <c r="Y55" s="338"/>
    </row>
    <row r="56" spans="1:25" s="3" customFormat="1" ht="14.25" customHeight="1" x14ac:dyDescent="0.3">
      <c r="A56" s="270" t="s">
        <v>425</v>
      </c>
      <c r="B56" s="270"/>
      <c r="C56" s="270"/>
      <c r="D56" s="271"/>
      <c r="E56" s="320"/>
      <c r="F56" s="321"/>
      <c r="G56" s="321"/>
      <c r="H56" s="321"/>
      <c r="I56" s="321"/>
      <c r="J56" s="322"/>
      <c r="K56" s="305"/>
      <c r="L56" s="270" t="s">
        <v>15</v>
      </c>
      <c r="M56" s="270"/>
      <c r="N56" s="270"/>
      <c r="O56" s="270"/>
      <c r="P56" s="270"/>
      <c r="Q56" s="270"/>
      <c r="R56" s="271"/>
      <c r="S56" s="278"/>
      <c r="T56" s="279"/>
      <c r="U56" s="279"/>
      <c r="V56" s="279"/>
      <c r="W56" s="279"/>
      <c r="X56" s="280"/>
      <c r="Y56" s="338"/>
    </row>
    <row r="57" spans="1:25" ht="14.25" customHeight="1" x14ac:dyDescent="0.3">
      <c r="A57" s="270" t="s">
        <v>364</v>
      </c>
      <c r="B57" s="270"/>
      <c r="C57" s="270"/>
      <c r="D57" s="271"/>
      <c r="E57" s="320"/>
      <c r="F57" s="321"/>
      <c r="G57" s="321"/>
      <c r="H57" s="321"/>
      <c r="I57" s="321"/>
      <c r="J57" s="322"/>
      <c r="K57" s="305"/>
      <c r="L57" s="270" t="s">
        <v>256</v>
      </c>
      <c r="M57" s="270"/>
      <c r="N57" s="270"/>
      <c r="O57" s="270"/>
      <c r="P57" s="270"/>
      <c r="Q57" s="270"/>
      <c r="R57" s="271"/>
      <c r="S57" s="278"/>
      <c r="T57" s="279"/>
      <c r="U57" s="279"/>
      <c r="V57" s="279"/>
      <c r="W57" s="279"/>
      <c r="X57" s="280"/>
      <c r="Y57" s="338"/>
    </row>
    <row r="58" spans="1:25" ht="14.25" customHeight="1" x14ac:dyDescent="0.3">
      <c r="A58" s="270" t="s">
        <v>365</v>
      </c>
      <c r="B58" s="270"/>
      <c r="C58" s="270"/>
      <c r="D58" s="271"/>
      <c r="E58" s="320"/>
      <c r="F58" s="321"/>
      <c r="G58" s="321"/>
      <c r="H58" s="321"/>
      <c r="I58" s="321"/>
      <c r="J58" s="322"/>
      <c r="K58" s="305"/>
      <c r="L58" s="270" t="s">
        <v>17</v>
      </c>
      <c r="M58" s="270"/>
      <c r="N58" s="270"/>
      <c r="O58" s="270"/>
      <c r="P58" s="270"/>
      <c r="Q58" s="270"/>
      <c r="R58" s="271"/>
      <c r="S58" s="278"/>
      <c r="T58" s="279"/>
      <c r="U58" s="279"/>
      <c r="V58" s="279"/>
      <c r="W58" s="279"/>
      <c r="X58" s="280"/>
      <c r="Y58" s="338"/>
    </row>
    <row r="59" spans="1:25" ht="14.25" customHeight="1" x14ac:dyDescent="0.3">
      <c r="A59" s="270" t="s">
        <v>366</v>
      </c>
      <c r="B59" s="270"/>
      <c r="C59" s="270"/>
      <c r="D59" s="271"/>
      <c r="E59" s="320"/>
      <c r="F59" s="321"/>
      <c r="G59" s="321"/>
      <c r="H59" s="321"/>
      <c r="I59" s="321"/>
      <c r="J59" s="322"/>
      <c r="K59" s="305"/>
      <c r="L59" s="270" t="s">
        <v>18</v>
      </c>
      <c r="M59" s="270"/>
      <c r="N59" s="270"/>
      <c r="O59" s="270"/>
      <c r="P59" s="270"/>
      <c r="Q59" s="270"/>
      <c r="R59" s="271"/>
      <c r="S59" s="278"/>
      <c r="T59" s="279"/>
      <c r="U59" s="279"/>
      <c r="V59" s="279"/>
      <c r="W59" s="279"/>
      <c r="X59" s="280"/>
      <c r="Y59" s="338"/>
    </row>
    <row r="60" spans="1:25" ht="14.25" customHeight="1" x14ac:dyDescent="0.3">
      <c r="A60" s="270" t="s">
        <v>16</v>
      </c>
      <c r="B60" s="270"/>
      <c r="C60" s="270"/>
      <c r="D60" s="271"/>
      <c r="E60" s="317"/>
      <c r="F60" s="318"/>
      <c r="G60" s="318"/>
      <c r="H60" s="318"/>
      <c r="I60" s="318"/>
      <c r="J60" s="319"/>
      <c r="K60" s="305"/>
      <c r="L60" s="270" t="s">
        <v>19</v>
      </c>
      <c r="M60" s="270"/>
      <c r="N60" s="270"/>
      <c r="O60" s="270"/>
      <c r="P60" s="270"/>
      <c r="Q60" s="270"/>
      <c r="R60" s="271"/>
      <c r="S60" s="278"/>
      <c r="T60" s="279"/>
      <c r="U60" s="279"/>
      <c r="V60" s="279"/>
      <c r="W60" s="279"/>
      <c r="X60" s="280"/>
      <c r="Y60" s="338"/>
    </row>
    <row r="61" spans="1:25" ht="14.25" customHeight="1" x14ac:dyDescent="0.3">
      <c r="A61" s="270" t="s">
        <v>16</v>
      </c>
      <c r="B61" s="270"/>
      <c r="C61" s="270"/>
      <c r="D61" s="271"/>
      <c r="E61" s="335"/>
      <c r="F61" s="336"/>
      <c r="G61" s="336"/>
      <c r="H61" s="336"/>
      <c r="I61" s="336"/>
      <c r="J61" s="337"/>
      <c r="K61" s="305"/>
      <c r="L61" s="270" t="s">
        <v>20</v>
      </c>
      <c r="M61" s="270"/>
      <c r="N61" s="270"/>
      <c r="O61" s="270"/>
      <c r="P61" s="270"/>
      <c r="Q61" s="270"/>
      <c r="R61" s="271"/>
      <c r="S61" s="278"/>
      <c r="T61" s="279"/>
      <c r="U61" s="279"/>
      <c r="V61" s="279"/>
      <c r="W61" s="279"/>
      <c r="X61" s="280"/>
      <c r="Y61" s="338"/>
    </row>
    <row r="62" spans="1:25" ht="14.15" customHeight="1" x14ac:dyDescent="0.3">
      <c r="A62" s="308" t="s">
        <v>255</v>
      </c>
      <c r="B62" s="308"/>
      <c r="C62" s="308"/>
      <c r="D62" s="308"/>
      <c r="E62" s="330"/>
      <c r="F62" s="330"/>
      <c r="G62" s="330"/>
      <c r="H62" s="330"/>
      <c r="I62" s="330"/>
      <c r="J62" s="330"/>
      <c r="K62" s="305"/>
      <c r="L62" s="270" t="s">
        <v>21</v>
      </c>
      <c r="M62" s="270"/>
      <c r="N62" s="270"/>
      <c r="O62" s="270"/>
      <c r="P62" s="270"/>
      <c r="Q62" s="270"/>
      <c r="R62" s="271"/>
      <c r="S62" s="314"/>
      <c r="T62" s="315"/>
      <c r="U62" s="315"/>
      <c r="V62" s="315"/>
      <c r="W62" s="315"/>
      <c r="X62" s="316"/>
      <c r="Y62" s="338"/>
    </row>
    <row r="63" spans="1:25" ht="14.15" customHeight="1" x14ac:dyDescent="0.3">
      <c r="A63" s="12"/>
      <c r="C63" s="19" t="s">
        <v>8</v>
      </c>
      <c r="D63" s="19"/>
      <c r="E63" s="307">
        <f>SUM(E54:E60)</f>
        <v>0</v>
      </c>
      <c r="F63" s="307"/>
      <c r="G63" s="307"/>
      <c r="H63" s="307"/>
      <c r="I63" s="307"/>
      <c r="J63" s="307"/>
      <c r="K63" s="305"/>
      <c r="L63" s="308" t="s">
        <v>8</v>
      </c>
      <c r="M63" s="308"/>
      <c r="N63" s="308"/>
      <c r="O63" s="308"/>
      <c r="P63" s="308"/>
      <c r="Q63" s="308"/>
      <c r="R63" s="308"/>
      <c r="S63" s="313">
        <f>SUM(S54:S62)</f>
        <v>0</v>
      </c>
      <c r="T63" s="313"/>
      <c r="U63" s="313"/>
      <c r="V63" s="313"/>
      <c r="W63" s="313"/>
      <c r="X63" s="313"/>
      <c r="Y63" s="338"/>
    </row>
    <row r="64" spans="1:25" x14ac:dyDescent="0.3">
      <c r="A64" s="309"/>
      <c r="B64" s="309"/>
      <c r="C64" s="309"/>
      <c r="D64" s="309"/>
      <c r="E64" s="309"/>
      <c r="F64" s="309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309"/>
      <c r="R64" s="309"/>
      <c r="S64" s="309"/>
      <c r="T64" s="309"/>
      <c r="U64" s="309"/>
      <c r="V64" s="309"/>
      <c r="W64" s="309"/>
      <c r="X64" s="309"/>
      <c r="Y64" s="309"/>
    </row>
    <row r="65" spans="1:25" ht="14.5" thickBot="1" x14ac:dyDescent="0.35">
      <c r="A65" s="306" t="s">
        <v>306</v>
      </c>
      <c r="B65" s="306"/>
      <c r="C65" s="306"/>
      <c r="D65" s="306"/>
      <c r="E65" s="306"/>
      <c r="F65" s="306"/>
      <c r="G65" s="306"/>
      <c r="H65" s="306"/>
      <c r="I65" s="306"/>
      <c r="J65" s="306"/>
      <c r="K65" s="306"/>
      <c r="L65" s="306"/>
      <c r="M65" s="306"/>
      <c r="N65" s="306"/>
      <c r="O65" s="306"/>
      <c r="P65" s="306"/>
      <c r="Q65" s="306"/>
      <c r="R65" s="306"/>
      <c r="S65" s="306"/>
      <c r="T65" s="306"/>
      <c r="U65" s="306"/>
      <c r="V65" s="306"/>
      <c r="W65" s="306"/>
      <c r="X65" s="306"/>
      <c r="Y65" s="306"/>
    </row>
    <row r="66" spans="1:25" ht="14.5" thickBot="1" x14ac:dyDescent="0.35">
      <c r="A66" s="310" t="s">
        <v>309</v>
      </c>
      <c r="B66" s="310"/>
      <c r="C66" s="310"/>
      <c r="D66" s="310"/>
      <c r="E66" s="310"/>
      <c r="F66" s="310"/>
      <c r="G66" s="310"/>
      <c r="H66" s="311"/>
      <c r="I66" s="295"/>
      <c r="J66" s="297"/>
      <c r="K66" s="312"/>
      <c r="L66" s="305"/>
      <c r="M66" s="305"/>
      <c r="N66" s="305"/>
      <c r="O66" s="305"/>
      <c r="P66" s="305"/>
      <c r="Q66" s="305"/>
      <c r="R66" s="305"/>
      <c r="S66" s="305"/>
      <c r="T66" s="305"/>
      <c r="U66" s="305"/>
      <c r="V66" s="305"/>
      <c r="W66" s="305"/>
      <c r="X66" s="305"/>
      <c r="Y66" s="305"/>
    </row>
    <row r="67" spans="1:25" ht="14.5" thickBot="1" x14ac:dyDescent="0.35">
      <c r="A67" s="305"/>
      <c r="B67" s="305"/>
      <c r="C67" s="305"/>
      <c r="D67" s="305"/>
      <c r="E67" s="305"/>
      <c r="F67" s="305"/>
      <c r="G67" s="305"/>
      <c r="H67" s="305"/>
      <c r="I67" s="305"/>
      <c r="J67" s="305"/>
      <c r="K67" s="305"/>
      <c r="L67" s="305"/>
      <c r="M67" s="305"/>
      <c r="N67" s="305"/>
      <c r="O67" s="305"/>
      <c r="P67" s="305"/>
      <c r="Q67" s="305"/>
      <c r="R67" s="305"/>
      <c r="S67" s="305"/>
      <c r="T67" s="305"/>
      <c r="U67" s="305"/>
      <c r="V67" s="305"/>
      <c r="W67" s="305"/>
      <c r="X67" s="305"/>
      <c r="Y67" s="305"/>
    </row>
    <row r="68" spans="1:25" ht="14.15" customHeight="1" thickBot="1" x14ac:dyDescent="0.35">
      <c r="A68" s="310" t="s">
        <v>308</v>
      </c>
      <c r="B68" s="310"/>
      <c r="C68" s="310"/>
      <c r="D68" s="310"/>
      <c r="E68" s="310"/>
      <c r="F68" s="310"/>
      <c r="G68" s="310"/>
      <c r="H68" s="311"/>
      <c r="I68" s="295"/>
      <c r="J68" s="297"/>
      <c r="K68" s="312"/>
      <c r="L68" s="305"/>
      <c r="M68" s="305"/>
      <c r="N68" s="305"/>
      <c r="O68" s="305"/>
      <c r="P68" s="305"/>
      <c r="Q68" s="305"/>
      <c r="R68" s="305"/>
      <c r="S68" s="305"/>
      <c r="T68" s="305"/>
      <c r="U68" s="305"/>
      <c r="V68" s="305"/>
      <c r="W68" s="305"/>
      <c r="X68" s="305"/>
      <c r="Y68" s="305"/>
    </row>
    <row r="69" spans="1:25" ht="14.5" thickBot="1" x14ac:dyDescent="0.35">
      <c r="A69" s="305"/>
      <c r="B69" s="305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5"/>
      <c r="Q69" s="305"/>
      <c r="R69" s="305"/>
      <c r="S69" s="305"/>
      <c r="T69" s="305"/>
      <c r="U69" s="305"/>
      <c r="V69" s="305"/>
      <c r="W69" s="305"/>
      <c r="X69" s="305"/>
      <c r="Y69" s="305"/>
    </row>
    <row r="70" spans="1:25" ht="15" customHeight="1" thickBot="1" x14ac:dyDescent="0.35">
      <c r="A70" s="310" t="s">
        <v>307</v>
      </c>
      <c r="B70" s="310"/>
      <c r="C70" s="310"/>
      <c r="D70" s="310"/>
      <c r="E70" s="310"/>
      <c r="F70" s="310"/>
      <c r="G70" s="310"/>
      <c r="H70" s="311"/>
      <c r="I70" s="295"/>
      <c r="J70" s="297"/>
      <c r="K70" s="312"/>
      <c r="L70" s="305"/>
      <c r="M70" s="305"/>
      <c r="N70" s="305"/>
      <c r="O70" s="305"/>
      <c r="P70" s="305"/>
      <c r="Q70" s="305"/>
      <c r="R70" s="305"/>
      <c r="S70" s="305"/>
      <c r="T70" s="305"/>
      <c r="U70" s="305"/>
      <c r="V70" s="305"/>
      <c r="W70" s="305"/>
      <c r="X70" s="305"/>
      <c r="Y70" s="305"/>
    </row>
    <row r="71" spans="1:25" ht="14.5" thickBot="1" x14ac:dyDescent="0.35">
      <c r="A71" s="305"/>
      <c r="B71" s="305"/>
      <c r="C71" s="305"/>
      <c r="D71" s="305"/>
      <c r="E71" s="305"/>
      <c r="F71" s="305"/>
      <c r="G71" s="305"/>
      <c r="H71" s="305"/>
      <c r="I71" s="305"/>
      <c r="J71" s="305"/>
      <c r="K71" s="305"/>
      <c r="L71" s="305"/>
      <c r="M71" s="305"/>
      <c r="N71" s="305"/>
      <c r="O71" s="305"/>
      <c r="P71" s="305"/>
      <c r="Q71" s="305"/>
      <c r="R71" s="305"/>
      <c r="S71" s="305"/>
      <c r="T71" s="305"/>
      <c r="U71" s="305"/>
      <c r="V71" s="305"/>
      <c r="W71" s="305"/>
      <c r="X71" s="305"/>
      <c r="Y71" s="305"/>
    </row>
    <row r="72" spans="1:25" ht="14.25" customHeight="1" thickBot="1" x14ac:dyDescent="0.35">
      <c r="A72" s="310" t="s">
        <v>310</v>
      </c>
      <c r="B72" s="310"/>
      <c r="C72" s="310"/>
      <c r="D72" s="310"/>
      <c r="E72" s="310"/>
      <c r="F72" s="310"/>
      <c r="G72" s="310"/>
      <c r="H72" s="311"/>
      <c r="I72" s="295"/>
      <c r="J72" s="297"/>
      <c r="K72" s="312"/>
      <c r="L72" s="305"/>
      <c r="M72" s="305"/>
      <c r="N72" s="305"/>
      <c r="O72" s="305"/>
      <c r="P72" s="305"/>
      <c r="Q72" s="305"/>
      <c r="R72" s="305"/>
      <c r="S72" s="305"/>
      <c r="T72" s="305"/>
      <c r="U72" s="305"/>
      <c r="V72" s="305"/>
      <c r="W72" s="305"/>
      <c r="X72" s="305"/>
      <c r="Y72" s="305"/>
    </row>
    <row r="73" spans="1:25" ht="21" customHeight="1" thickBot="1" x14ac:dyDescent="0.35">
      <c r="A73" s="305"/>
      <c r="B73" s="305"/>
      <c r="C73" s="305"/>
      <c r="D73" s="305"/>
      <c r="E73" s="305"/>
      <c r="F73" s="305"/>
      <c r="G73" s="305"/>
      <c r="H73" s="305"/>
      <c r="I73" s="305"/>
      <c r="J73" s="305"/>
      <c r="K73" s="305"/>
      <c r="L73" s="305"/>
      <c r="M73" s="305"/>
      <c r="N73" s="305"/>
      <c r="O73" s="305"/>
      <c r="P73" s="305"/>
      <c r="Q73" s="305"/>
      <c r="R73" s="305"/>
      <c r="S73" s="305"/>
      <c r="T73" s="305"/>
      <c r="U73" s="305"/>
      <c r="V73" s="305"/>
      <c r="W73" s="305"/>
      <c r="X73" s="305"/>
      <c r="Y73" s="305"/>
    </row>
    <row r="74" spans="1:25" ht="15.75" customHeight="1" thickBot="1" x14ac:dyDescent="0.35">
      <c r="A74" s="310" t="s">
        <v>311</v>
      </c>
      <c r="B74" s="310"/>
      <c r="C74" s="310"/>
      <c r="D74" s="310"/>
      <c r="E74" s="310"/>
      <c r="F74" s="310"/>
      <c r="G74" s="310"/>
      <c r="H74" s="311"/>
      <c r="I74" s="295"/>
      <c r="J74" s="297"/>
      <c r="K74" s="312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</row>
    <row r="75" spans="1:25" ht="14.5" thickBot="1" x14ac:dyDescent="0.35">
      <c r="A75" s="305"/>
      <c r="B75" s="305"/>
      <c r="C75" s="305"/>
      <c r="D75" s="305"/>
      <c r="E75" s="305"/>
      <c r="F75" s="305"/>
      <c r="G75" s="305"/>
      <c r="H75" s="305"/>
      <c r="I75" s="305"/>
      <c r="J75" s="305"/>
      <c r="K75" s="305"/>
      <c r="L75" s="305"/>
      <c r="M75" s="305"/>
      <c r="N75" s="305"/>
      <c r="O75" s="305"/>
      <c r="P75" s="305"/>
      <c r="Q75" s="305"/>
      <c r="R75" s="305"/>
      <c r="S75" s="305"/>
      <c r="T75" s="305"/>
      <c r="U75" s="305"/>
      <c r="V75" s="305"/>
      <c r="W75" s="305"/>
      <c r="X75" s="305"/>
      <c r="Y75" s="305"/>
    </row>
    <row r="76" spans="1:25" ht="14.5" thickBot="1" x14ac:dyDescent="0.35">
      <c r="A76" s="310" t="s">
        <v>348</v>
      </c>
      <c r="B76" s="310"/>
      <c r="C76" s="310"/>
      <c r="D76" s="310"/>
      <c r="E76" s="310"/>
      <c r="F76" s="310"/>
      <c r="G76" s="310"/>
      <c r="H76" s="310"/>
      <c r="I76" s="295"/>
      <c r="J76" s="297"/>
      <c r="K76" s="305"/>
      <c r="L76" s="305"/>
      <c r="M76" s="305"/>
      <c r="N76" s="305"/>
      <c r="O76" s="305"/>
      <c r="P76" s="305"/>
      <c r="Q76" s="305"/>
      <c r="R76" s="305"/>
      <c r="S76" s="305"/>
      <c r="T76" s="305"/>
      <c r="U76" s="305"/>
      <c r="V76" s="305"/>
      <c r="W76" s="305"/>
      <c r="X76" s="305"/>
      <c r="Y76" s="305"/>
    </row>
    <row r="77" spans="1:25" ht="14.5" thickBot="1" x14ac:dyDescent="0.35">
      <c r="A77" s="305"/>
      <c r="B77" s="305"/>
      <c r="C77" s="305"/>
      <c r="D77" s="305"/>
      <c r="E77" s="305"/>
      <c r="F77" s="305"/>
      <c r="G77" s="305"/>
      <c r="H77" s="305"/>
      <c r="I77" s="305"/>
      <c r="J77" s="305"/>
      <c r="K77" s="305"/>
      <c r="L77" s="305"/>
      <c r="M77" s="305"/>
      <c r="N77" s="305"/>
      <c r="O77" s="305"/>
      <c r="P77" s="305"/>
      <c r="Q77" s="305"/>
      <c r="R77" s="305"/>
      <c r="S77" s="305"/>
      <c r="T77" s="305"/>
      <c r="U77" s="305"/>
      <c r="V77" s="305"/>
      <c r="W77" s="305"/>
      <c r="X77" s="305"/>
      <c r="Y77" s="305"/>
    </row>
    <row r="78" spans="1:25" ht="14.5" thickBot="1" x14ac:dyDescent="0.35">
      <c r="A78" s="310" t="s">
        <v>349</v>
      </c>
      <c r="B78" s="310"/>
      <c r="C78" s="310"/>
      <c r="D78" s="310"/>
      <c r="E78" s="310"/>
      <c r="F78" s="310"/>
      <c r="G78" s="310"/>
      <c r="H78" s="310"/>
      <c r="I78" s="295"/>
      <c r="J78" s="297"/>
      <c r="K78" s="305"/>
      <c r="L78" s="305"/>
      <c r="M78" s="305"/>
      <c r="N78" s="305"/>
      <c r="O78" s="305"/>
      <c r="P78" s="305"/>
      <c r="Q78" s="305"/>
      <c r="R78" s="305"/>
      <c r="S78" s="305"/>
      <c r="T78" s="305"/>
      <c r="U78" s="305"/>
      <c r="V78" s="305"/>
      <c r="W78" s="305"/>
      <c r="X78" s="305"/>
      <c r="Y78" s="305"/>
    </row>
    <row r="79" spans="1:25" x14ac:dyDescent="0.3">
      <c r="A79" s="309"/>
      <c r="B79" s="309"/>
      <c r="C79" s="309"/>
      <c r="D79" s="309"/>
      <c r="E79" s="309"/>
      <c r="F79" s="309"/>
      <c r="G79" s="309"/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</row>
    <row r="1129" spans="1:25" x14ac:dyDescent="0.3">
      <c r="A1129" s="1" t="s">
        <v>216</v>
      </c>
    </row>
    <row r="1130" spans="1:25" x14ac:dyDescent="0.3">
      <c r="A1130" s="1" t="s">
        <v>217</v>
      </c>
      <c r="E1130" s="61" t="s">
        <v>240</v>
      </c>
    </row>
    <row r="1131" spans="1:25" ht="14.5" thickBot="1" x14ac:dyDescent="0.35">
      <c r="A1131" s="1" t="s">
        <v>232</v>
      </c>
      <c r="E1131" s="61" t="s">
        <v>241</v>
      </c>
    </row>
    <row r="1132" spans="1:25" ht="15" thickTop="1" thickBot="1" x14ac:dyDescent="0.35">
      <c r="A1132" s="1" t="s">
        <v>218</v>
      </c>
      <c r="E1132" s="61" t="s">
        <v>242</v>
      </c>
      <c r="Y1132" s="62" t="s">
        <v>10</v>
      </c>
    </row>
    <row r="1133" spans="1:25" ht="16.5" thickTop="1" thickBot="1" x14ac:dyDescent="0.4">
      <c r="E1133" s="61"/>
      <c r="O1133" s="63"/>
      <c r="Y1133" s="62" t="s">
        <v>193</v>
      </c>
    </row>
    <row r="1134" spans="1:25" ht="16.5" thickTop="1" thickBot="1" x14ac:dyDescent="0.4">
      <c r="A1134" s="1" t="s">
        <v>220</v>
      </c>
      <c r="E1134" s="61"/>
      <c r="O1134" s="63"/>
      <c r="Y1134" s="62" t="s">
        <v>194</v>
      </c>
    </row>
    <row r="1135" spans="1:25" ht="16.5" thickTop="1" thickBot="1" x14ac:dyDescent="0.4">
      <c r="A1135" s="1" t="s">
        <v>221</v>
      </c>
      <c r="O1135" s="63"/>
      <c r="Y1135" s="62" t="s">
        <v>195</v>
      </c>
    </row>
    <row r="1136" spans="1:25" ht="16.5" thickTop="1" thickBot="1" x14ac:dyDescent="0.4">
      <c r="A1136" s="1" t="s">
        <v>222</v>
      </c>
      <c r="O1136" s="63"/>
      <c r="Y1136" s="62" t="s">
        <v>196</v>
      </c>
    </row>
    <row r="1137" spans="1:25" ht="16.5" thickTop="1" thickBot="1" x14ac:dyDescent="0.4">
      <c r="A1137" s="1" t="s">
        <v>223</v>
      </c>
      <c r="O1137" s="63"/>
      <c r="Y1137" s="62" t="s">
        <v>197</v>
      </c>
    </row>
    <row r="1138" spans="1:25" ht="16.5" thickTop="1" thickBot="1" x14ac:dyDescent="0.4">
      <c r="O1138" s="63"/>
      <c r="Y1138" s="62" t="s">
        <v>198</v>
      </c>
    </row>
    <row r="1139" spans="1:25" ht="16.5" thickTop="1" thickBot="1" x14ac:dyDescent="0.4">
      <c r="O1139" s="63"/>
      <c r="Y1139" s="62" t="s">
        <v>199</v>
      </c>
    </row>
    <row r="1140" spans="1:25" ht="16.5" thickTop="1" thickBot="1" x14ac:dyDescent="0.4">
      <c r="O1140" s="63"/>
      <c r="Y1140" s="62" t="s">
        <v>200</v>
      </c>
    </row>
    <row r="1141" spans="1:25" ht="16.5" thickTop="1" thickBot="1" x14ac:dyDescent="0.4">
      <c r="O1141" s="63"/>
      <c r="Y1141" s="62" t="s">
        <v>201</v>
      </c>
    </row>
    <row r="1142" spans="1:25" ht="16.5" thickTop="1" thickBot="1" x14ac:dyDescent="0.4">
      <c r="O1142" s="63"/>
      <c r="Y1142" s="62" t="s">
        <v>202</v>
      </c>
    </row>
    <row r="1143" spans="1:25" ht="16.5" thickTop="1" thickBot="1" x14ac:dyDescent="0.4">
      <c r="O1143" s="63"/>
      <c r="Y1143" s="62"/>
    </row>
    <row r="1144" spans="1:25" ht="16.5" thickTop="1" thickBot="1" x14ac:dyDescent="0.4">
      <c r="O1144" s="63"/>
      <c r="Y1144" s="62"/>
    </row>
    <row r="1145" spans="1:25" ht="16.5" thickTop="1" thickBot="1" x14ac:dyDescent="0.4">
      <c r="O1145" s="63"/>
      <c r="Y1145" s="62"/>
    </row>
    <row r="1146" spans="1:25" ht="16.5" thickTop="1" thickBot="1" x14ac:dyDescent="0.4">
      <c r="O1146" s="63"/>
      <c r="Y1146" s="62"/>
    </row>
    <row r="1147" spans="1:25" ht="16.5" thickTop="1" thickBot="1" x14ac:dyDescent="0.4">
      <c r="O1147" s="63"/>
      <c r="Y1147" s="62"/>
    </row>
    <row r="1148" spans="1:25" ht="16" thickTop="1" x14ac:dyDescent="0.35">
      <c r="O1148" s="63"/>
    </row>
    <row r="1149" spans="1:25" ht="14.5" thickBot="1" x14ac:dyDescent="0.35"/>
    <row r="1150" spans="1:25" ht="15" thickTop="1" thickBot="1" x14ac:dyDescent="0.35">
      <c r="Y1150" s="64" t="s">
        <v>203</v>
      </c>
    </row>
    <row r="1151" spans="1:25" ht="15" thickTop="1" thickBot="1" x14ac:dyDescent="0.35">
      <c r="Y1151" s="65" t="s">
        <v>204</v>
      </c>
    </row>
    <row r="1152" spans="1:25" ht="15" thickTop="1" thickBot="1" x14ac:dyDescent="0.35">
      <c r="Y1152" s="65" t="s">
        <v>205</v>
      </c>
    </row>
    <row r="1153" spans="1:25" ht="15" thickTop="1" thickBot="1" x14ac:dyDescent="0.35">
      <c r="A1153" s="1" t="s">
        <v>24</v>
      </c>
      <c r="Y1153" s="65" t="s">
        <v>206</v>
      </c>
    </row>
    <row r="1154" spans="1:25" ht="15" thickTop="1" thickBot="1" x14ac:dyDescent="0.35">
      <c r="A1154" s="1" t="s">
        <v>10</v>
      </c>
      <c r="Y1154" s="65" t="s">
        <v>207</v>
      </c>
    </row>
    <row r="1155" spans="1:25" ht="15" thickTop="1" thickBot="1" x14ac:dyDescent="0.35">
      <c r="Y1155" s="65" t="s">
        <v>208</v>
      </c>
    </row>
    <row r="1156" spans="1:25" ht="15" thickTop="1" thickBot="1" x14ac:dyDescent="0.35">
      <c r="Y1156" s="65" t="s">
        <v>209</v>
      </c>
    </row>
    <row r="1157" spans="1:25" ht="15" thickTop="1" thickBot="1" x14ac:dyDescent="0.35">
      <c r="Y1157" s="65" t="s">
        <v>210</v>
      </c>
    </row>
    <row r="1158" spans="1:25" ht="15" thickTop="1" thickBot="1" x14ac:dyDescent="0.35">
      <c r="Y1158" s="65" t="s">
        <v>211</v>
      </c>
    </row>
    <row r="1159" spans="1:25" ht="15" thickTop="1" thickBot="1" x14ac:dyDescent="0.35">
      <c r="Y1159" s="66" t="s">
        <v>212</v>
      </c>
    </row>
    <row r="1160" spans="1:25" ht="15" thickTop="1" thickBot="1" x14ac:dyDescent="0.35">
      <c r="Y1160" s="66" t="s">
        <v>213</v>
      </c>
    </row>
    <row r="1161" spans="1:25" ht="14.5" thickTop="1" x14ac:dyDescent="0.3"/>
    <row r="1162" spans="1:25" x14ac:dyDescent="0.3">
      <c r="Y1162" s="7" t="s">
        <v>235</v>
      </c>
    </row>
    <row r="1163" spans="1:25" x14ac:dyDescent="0.3">
      <c r="Y1163" s="7" t="s">
        <v>236</v>
      </c>
    </row>
    <row r="1164" spans="1:25" x14ac:dyDescent="0.3">
      <c r="Y1164" s="7" t="s">
        <v>237</v>
      </c>
    </row>
    <row r="1165" spans="1:25" x14ac:dyDescent="0.3">
      <c r="Y1165" s="7" t="s">
        <v>238</v>
      </c>
    </row>
    <row r="1166" spans="1:25" x14ac:dyDescent="0.3">
      <c r="Y1166" s="7" t="s">
        <v>16</v>
      </c>
    </row>
    <row r="1167" spans="1:25" x14ac:dyDescent="0.3">
      <c r="Y1167" s="61"/>
    </row>
    <row r="1168" spans="1:25" x14ac:dyDescent="0.3">
      <c r="Y1168" s="61"/>
    </row>
    <row r="1169" spans="25:25" x14ac:dyDescent="0.3">
      <c r="Y1169" s="61"/>
    </row>
    <row r="1170" spans="25:25" x14ac:dyDescent="0.3">
      <c r="Y1170" s="61"/>
    </row>
    <row r="1171" spans="25:25" x14ac:dyDescent="0.3">
      <c r="Y1171" s="61"/>
    </row>
    <row r="1172" spans="25:25" x14ac:dyDescent="0.3">
      <c r="Y1172" s="61"/>
    </row>
    <row r="1173" spans="25:25" x14ac:dyDescent="0.3">
      <c r="Y1173" s="61"/>
    </row>
    <row r="1174" spans="25:25" x14ac:dyDescent="0.3">
      <c r="Y1174" s="61"/>
    </row>
    <row r="1175" spans="25:25" x14ac:dyDescent="0.3">
      <c r="Y1175" s="61"/>
    </row>
    <row r="1176" spans="25:25" x14ac:dyDescent="0.3">
      <c r="Y1176" s="61"/>
    </row>
    <row r="1177" spans="25:25" x14ac:dyDescent="0.3">
      <c r="Y1177" s="61"/>
    </row>
    <row r="1178" spans="25:25" x14ac:dyDescent="0.3">
      <c r="Y1178" s="61"/>
    </row>
    <row r="1179" spans="25:25" x14ac:dyDescent="0.3">
      <c r="Y1179" s="61"/>
    </row>
    <row r="1180" spans="25:25" x14ac:dyDescent="0.3">
      <c r="Y1180" s="61"/>
    </row>
    <row r="1181" spans="25:25" x14ac:dyDescent="0.3">
      <c r="Y1181" s="61"/>
    </row>
    <row r="1182" spans="25:25" x14ac:dyDescent="0.3">
      <c r="Y1182" s="61"/>
    </row>
    <row r="1183" spans="25:25" x14ac:dyDescent="0.3">
      <c r="Y1183" s="61"/>
    </row>
    <row r="1184" spans="25:25" x14ac:dyDescent="0.3">
      <c r="Y1184" s="61"/>
    </row>
    <row r="1185" spans="25:25" x14ac:dyDescent="0.3">
      <c r="Y1185" s="61"/>
    </row>
    <row r="1186" spans="25:25" x14ac:dyDescent="0.3">
      <c r="Y1186" s="61"/>
    </row>
    <row r="1187" spans="25:25" x14ac:dyDescent="0.3">
      <c r="Y1187" s="61"/>
    </row>
    <row r="1188" spans="25:25" x14ac:dyDescent="0.3">
      <c r="Y1188" s="61"/>
    </row>
    <row r="1189" spans="25:25" x14ac:dyDescent="0.3">
      <c r="Y1189" s="61"/>
    </row>
    <row r="1190" spans="25:25" x14ac:dyDescent="0.3">
      <c r="Y1190" s="61"/>
    </row>
    <row r="1191" spans="25:25" x14ac:dyDescent="0.3">
      <c r="Y1191" s="61"/>
    </row>
    <row r="1192" spans="25:25" x14ac:dyDescent="0.3">
      <c r="Y1192" s="61"/>
    </row>
    <row r="1193" spans="25:25" x14ac:dyDescent="0.3">
      <c r="Y1193" s="61"/>
    </row>
    <row r="1194" spans="25:25" x14ac:dyDescent="0.3">
      <c r="Y1194" s="61"/>
    </row>
    <row r="1195" spans="25:25" x14ac:dyDescent="0.3">
      <c r="Y1195" s="61"/>
    </row>
    <row r="1196" spans="25:25" x14ac:dyDescent="0.3">
      <c r="Y1196" s="61"/>
    </row>
    <row r="1197" spans="25:25" x14ac:dyDescent="0.3">
      <c r="Y1197" s="61"/>
    </row>
    <row r="1198" spans="25:25" x14ac:dyDescent="0.3">
      <c r="Y1198" s="61"/>
    </row>
    <row r="1199" spans="25:25" x14ac:dyDescent="0.3">
      <c r="Y1199" s="61"/>
    </row>
    <row r="1200" spans="25:25" x14ac:dyDescent="0.3">
      <c r="Y1200" s="61"/>
    </row>
    <row r="1201" spans="25:25" x14ac:dyDescent="0.3">
      <c r="Y1201" s="61"/>
    </row>
    <row r="1202" spans="25:25" x14ac:dyDescent="0.3">
      <c r="Y1202" s="61"/>
    </row>
    <row r="1203" spans="25:25" x14ac:dyDescent="0.3">
      <c r="Y1203" s="61"/>
    </row>
    <row r="1204" spans="25:25" x14ac:dyDescent="0.3">
      <c r="Y1204" s="61"/>
    </row>
    <row r="1205" spans="25:25" x14ac:dyDescent="0.3">
      <c r="Y1205" s="61"/>
    </row>
    <row r="1206" spans="25:25" x14ac:dyDescent="0.3">
      <c r="Y1206" s="61"/>
    </row>
    <row r="1207" spans="25:25" x14ac:dyDescent="0.3">
      <c r="Y1207" s="61"/>
    </row>
    <row r="1208" spans="25:25" x14ac:dyDescent="0.3">
      <c r="Y1208" s="61"/>
    </row>
    <row r="1209" spans="25:25" x14ac:dyDescent="0.3">
      <c r="Y1209" s="61"/>
    </row>
    <row r="1210" spans="25:25" x14ac:dyDescent="0.3">
      <c r="Y1210" s="61"/>
    </row>
    <row r="1211" spans="25:25" x14ac:dyDescent="0.3">
      <c r="Y1211" s="61"/>
    </row>
    <row r="1212" spans="25:25" x14ac:dyDescent="0.3">
      <c r="Y1212" s="61"/>
    </row>
    <row r="1213" spans="25:25" x14ac:dyDescent="0.3">
      <c r="Y1213" s="61"/>
    </row>
    <row r="1214" spans="25:25" x14ac:dyDescent="0.3">
      <c r="Y1214" s="61"/>
    </row>
    <row r="1215" spans="25:25" x14ac:dyDescent="0.3">
      <c r="Y1215" s="61"/>
    </row>
    <row r="1216" spans="25:25" x14ac:dyDescent="0.3">
      <c r="Y1216" s="61"/>
    </row>
    <row r="1217" spans="25:25" x14ac:dyDescent="0.3">
      <c r="Y1217" s="61"/>
    </row>
    <row r="1218" spans="25:25" x14ac:dyDescent="0.3">
      <c r="Y1218" s="61"/>
    </row>
    <row r="1219" spans="25:25" x14ac:dyDescent="0.3">
      <c r="Y1219" s="61"/>
    </row>
    <row r="1220" spans="25:25" x14ac:dyDescent="0.3">
      <c r="Y1220" s="61"/>
    </row>
    <row r="1221" spans="25:25" x14ac:dyDescent="0.3">
      <c r="Y1221" s="61"/>
    </row>
    <row r="1222" spans="25:25" x14ac:dyDescent="0.3">
      <c r="Y1222" s="61"/>
    </row>
    <row r="1223" spans="25:25" x14ac:dyDescent="0.3">
      <c r="Y1223" s="61"/>
    </row>
    <row r="1224" spans="25:25" x14ac:dyDescent="0.3">
      <c r="Y1224" s="61"/>
    </row>
    <row r="1225" spans="25:25" x14ac:dyDescent="0.3">
      <c r="Y1225" s="61"/>
    </row>
    <row r="1226" spans="25:25" x14ac:dyDescent="0.3">
      <c r="Y1226" s="61"/>
    </row>
    <row r="1227" spans="25:25" x14ac:dyDescent="0.3">
      <c r="Y1227" s="61"/>
    </row>
    <row r="1228" spans="25:25" x14ac:dyDescent="0.3">
      <c r="Y1228" s="61"/>
    </row>
    <row r="1229" spans="25:25" x14ac:dyDescent="0.3">
      <c r="Y1229" s="61"/>
    </row>
    <row r="1230" spans="25:25" x14ac:dyDescent="0.3">
      <c r="Y1230" s="61"/>
    </row>
    <row r="1231" spans="25:25" x14ac:dyDescent="0.3">
      <c r="Y1231" s="61"/>
    </row>
    <row r="1232" spans="25:25" x14ac:dyDescent="0.3">
      <c r="Y1232" s="61"/>
    </row>
    <row r="1233" spans="25:25" x14ac:dyDescent="0.3">
      <c r="Y1233" s="61"/>
    </row>
    <row r="1234" spans="25:25" x14ac:dyDescent="0.3">
      <c r="Y1234" s="61"/>
    </row>
    <row r="1235" spans="25:25" x14ac:dyDescent="0.3">
      <c r="Y1235" s="61"/>
    </row>
    <row r="1236" spans="25:25" x14ac:dyDescent="0.3">
      <c r="Y1236" s="61"/>
    </row>
    <row r="1237" spans="25:25" x14ac:dyDescent="0.3">
      <c r="Y1237" s="61"/>
    </row>
    <row r="1238" spans="25:25" x14ac:dyDescent="0.3">
      <c r="Y1238" s="61"/>
    </row>
    <row r="1239" spans="25:25" x14ac:dyDescent="0.3">
      <c r="Y1239" s="61"/>
    </row>
    <row r="1240" spans="25:25" x14ac:dyDescent="0.3">
      <c r="Y1240" s="61"/>
    </row>
    <row r="1241" spans="25:25" x14ac:dyDescent="0.3">
      <c r="Y1241" s="61"/>
    </row>
    <row r="1242" spans="25:25" x14ac:dyDescent="0.3">
      <c r="Y1242" s="61"/>
    </row>
    <row r="1243" spans="25:25" x14ac:dyDescent="0.3">
      <c r="Y1243" s="61"/>
    </row>
    <row r="1244" spans="25:25" x14ac:dyDescent="0.3">
      <c r="Y1244" s="61"/>
    </row>
    <row r="1245" spans="25:25" x14ac:dyDescent="0.3">
      <c r="Y1245" s="61"/>
    </row>
    <row r="1246" spans="25:25" x14ac:dyDescent="0.3">
      <c r="Y1246" s="61"/>
    </row>
    <row r="1247" spans="25:25" x14ac:dyDescent="0.3">
      <c r="Y1247" s="61"/>
    </row>
    <row r="1248" spans="25:25" x14ac:dyDescent="0.3">
      <c r="Y1248" s="61"/>
    </row>
    <row r="1249" spans="25:25" x14ac:dyDescent="0.3">
      <c r="Y1249" s="61"/>
    </row>
    <row r="1250" spans="25:25" x14ac:dyDescent="0.3">
      <c r="Y1250" s="61"/>
    </row>
    <row r="1251" spans="25:25" x14ac:dyDescent="0.3">
      <c r="Y1251" s="61"/>
    </row>
    <row r="1252" spans="25:25" x14ac:dyDescent="0.3">
      <c r="Y1252" s="61"/>
    </row>
    <row r="1253" spans="25:25" x14ac:dyDescent="0.3">
      <c r="Y1253" s="61"/>
    </row>
    <row r="1254" spans="25:25" x14ac:dyDescent="0.3">
      <c r="Y1254" s="61"/>
    </row>
    <row r="1255" spans="25:25" x14ac:dyDescent="0.3">
      <c r="Y1255" s="61"/>
    </row>
    <row r="1256" spans="25:25" x14ac:dyDescent="0.3">
      <c r="Y1256" s="61"/>
    </row>
    <row r="1257" spans="25:25" x14ac:dyDescent="0.3">
      <c r="Y1257" s="61"/>
    </row>
    <row r="1258" spans="25:25" x14ac:dyDescent="0.3">
      <c r="Y1258" s="61"/>
    </row>
    <row r="1259" spans="25:25" x14ac:dyDescent="0.3">
      <c r="Y1259" s="61"/>
    </row>
    <row r="1260" spans="25:25" x14ac:dyDescent="0.3">
      <c r="Y1260" s="61"/>
    </row>
    <row r="1261" spans="25:25" x14ac:dyDescent="0.3">
      <c r="Y1261" s="61"/>
    </row>
    <row r="1262" spans="25:25" x14ac:dyDescent="0.3">
      <c r="Y1262" s="61"/>
    </row>
    <row r="1263" spans="25:25" x14ac:dyDescent="0.3">
      <c r="Y1263" s="61"/>
    </row>
    <row r="1264" spans="25:25" x14ac:dyDescent="0.3">
      <c r="Y1264" s="61"/>
    </row>
    <row r="1265" spans="25:25" x14ac:dyDescent="0.3">
      <c r="Y1265" s="61"/>
    </row>
    <row r="1266" spans="25:25" x14ac:dyDescent="0.3">
      <c r="Y1266" s="61"/>
    </row>
    <row r="1267" spans="25:25" x14ac:dyDescent="0.3">
      <c r="Y1267" s="61"/>
    </row>
    <row r="1268" spans="25:25" x14ac:dyDescent="0.3">
      <c r="Y1268" s="61"/>
    </row>
    <row r="1269" spans="25:25" x14ac:dyDescent="0.3">
      <c r="Y1269" s="61"/>
    </row>
    <row r="1270" spans="25:25" x14ac:dyDescent="0.3">
      <c r="Y1270" s="61"/>
    </row>
    <row r="1271" spans="25:25" x14ac:dyDescent="0.3">
      <c r="Y1271" s="61"/>
    </row>
    <row r="1272" spans="25:25" x14ac:dyDescent="0.3">
      <c r="Y1272" s="61"/>
    </row>
    <row r="1273" spans="25:25" x14ac:dyDescent="0.3">
      <c r="Y1273" s="61"/>
    </row>
    <row r="1274" spans="25:25" x14ac:dyDescent="0.3">
      <c r="Y1274" s="61"/>
    </row>
    <row r="1275" spans="25:25" x14ac:dyDescent="0.3">
      <c r="Y1275" s="61"/>
    </row>
    <row r="1276" spans="25:25" x14ac:dyDescent="0.3">
      <c r="Y1276" s="61"/>
    </row>
    <row r="1277" spans="25:25" x14ac:dyDescent="0.3">
      <c r="Y1277" s="61"/>
    </row>
    <row r="1278" spans="25:25" x14ac:dyDescent="0.3">
      <c r="Y1278" s="61"/>
    </row>
    <row r="1279" spans="25:25" x14ac:dyDescent="0.3">
      <c r="Y1279" s="61"/>
    </row>
    <row r="1280" spans="25:25" x14ac:dyDescent="0.3">
      <c r="Y1280" s="61"/>
    </row>
    <row r="1281" spans="25:25" x14ac:dyDescent="0.3">
      <c r="Y1281" s="61"/>
    </row>
    <row r="1282" spans="25:25" x14ac:dyDescent="0.3">
      <c r="Y1282" s="61"/>
    </row>
    <row r="1283" spans="25:25" x14ac:dyDescent="0.3">
      <c r="Y1283" s="61"/>
    </row>
    <row r="1284" spans="25:25" x14ac:dyDescent="0.3">
      <c r="Y1284" s="61"/>
    </row>
    <row r="1285" spans="25:25" x14ac:dyDescent="0.3">
      <c r="Y1285" s="61"/>
    </row>
    <row r="1286" spans="25:25" x14ac:dyDescent="0.3">
      <c r="Y1286" s="61"/>
    </row>
    <row r="1287" spans="25:25" x14ac:dyDescent="0.3">
      <c r="Y1287" s="61"/>
    </row>
    <row r="1288" spans="25:25" x14ac:dyDescent="0.3">
      <c r="Y1288" s="61"/>
    </row>
    <row r="1289" spans="25:25" x14ac:dyDescent="0.3">
      <c r="Y1289" s="61"/>
    </row>
    <row r="1290" spans="25:25" x14ac:dyDescent="0.3">
      <c r="Y1290" s="61"/>
    </row>
    <row r="1291" spans="25:25" x14ac:dyDescent="0.3">
      <c r="Y1291" s="61"/>
    </row>
    <row r="1292" spans="25:25" x14ac:dyDescent="0.3">
      <c r="Y1292" s="61"/>
    </row>
    <row r="1293" spans="25:25" x14ac:dyDescent="0.3">
      <c r="Y1293" s="61"/>
    </row>
    <row r="1294" spans="25:25" x14ac:dyDescent="0.3">
      <c r="Y1294" s="61"/>
    </row>
    <row r="1295" spans="25:25" x14ac:dyDescent="0.3">
      <c r="Y1295" s="61"/>
    </row>
    <row r="1296" spans="25:25" x14ac:dyDescent="0.3">
      <c r="Y1296" s="61"/>
    </row>
    <row r="1297" spans="25:25" x14ac:dyDescent="0.3">
      <c r="Y1297" s="61"/>
    </row>
    <row r="1298" spans="25:25" x14ac:dyDescent="0.3">
      <c r="Y1298" s="61"/>
    </row>
    <row r="1299" spans="25:25" x14ac:dyDescent="0.3">
      <c r="Y1299" s="61"/>
    </row>
    <row r="1300" spans="25:25" x14ac:dyDescent="0.3">
      <c r="Y1300" s="61"/>
    </row>
    <row r="1301" spans="25:25" x14ac:dyDescent="0.3">
      <c r="Y1301" s="61"/>
    </row>
    <row r="1302" spans="25:25" x14ac:dyDescent="0.3">
      <c r="Y1302" s="61"/>
    </row>
    <row r="1303" spans="25:25" x14ac:dyDescent="0.3">
      <c r="Y1303" s="61"/>
    </row>
    <row r="1304" spans="25:25" x14ac:dyDescent="0.3">
      <c r="Y1304" s="61"/>
    </row>
    <row r="1305" spans="25:25" x14ac:dyDescent="0.3">
      <c r="Y1305" s="61"/>
    </row>
    <row r="1306" spans="25:25" x14ac:dyDescent="0.3">
      <c r="Y1306" s="61"/>
    </row>
    <row r="1307" spans="25:25" x14ac:dyDescent="0.3">
      <c r="Y1307" s="61"/>
    </row>
    <row r="1308" spans="25:25" x14ac:dyDescent="0.3">
      <c r="Y1308" s="61"/>
    </row>
    <row r="1309" spans="25:25" x14ac:dyDescent="0.3">
      <c r="Y1309" s="61"/>
    </row>
    <row r="1310" spans="25:25" x14ac:dyDescent="0.3">
      <c r="Y1310" s="61"/>
    </row>
    <row r="1311" spans="25:25" x14ac:dyDescent="0.3">
      <c r="Y1311" s="61"/>
    </row>
    <row r="1312" spans="25:25" x14ac:dyDescent="0.3">
      <c r="Y1312" s="61"/>
    </row>
    <row r="1313" spans="25:25" x14ac:dyDescent="0.3">
      <c r="Y1313" s="61"/>
    </row>
    <row r="1314" spans="25:25" x14ac:dyDescent="0.3">
      <c r="Y1314" s="61"/>
    </row>
    <row r="1315" spans="25:25" x14ac:dyDescent="0.3">
      <c r="Y1315" s="61"/>
    </row>
    <row r="1316" spans="25:25" x14ac:dyDescent="0.3">
      <c r="Y1316" s="61"/>
    </row>
    <row r="1317" spans="25:25" x14ac:dyDescent="0.3">
      <c r="Y1317" s="61"/>
    </row>
    <row r="1318" spans="25:25" x14ac:dyDescent="0.3">
      <c r="Y1318" s="61"/>
    </row>
    <row r="1319" spans="25:25" x14ac:dyDescent="0.3">
      <c r="Y1319" s="61"/>
    </row>
    <row r="1320" spans="25:25" x14ac:dyDescent="0.3">
      <c r="Y1320" s="61"/>
    </row>
    <row r="1321" spans="25:25" x14ac:dyDescent="0.3">
      <c r="Y1321" s="61"/>
    </row>
    <row r="1322" spans="25:25" x14ac:dyDescent="0.3">
      <c r="Y1322" s="61"/>
    </row>
    <row r="1323" spans="25:25" x14ac:dyDescent="0.3">
      <c r="Y1323" s="61"/>
    </row>
    <row r="1324" spans="25:25" x14ac:dyDescent="0.3">
      <c r="Y1324" s="61"/>
    </row>
    <row r="1325" spans="25:25" x14ac:dyDescent="0.3">
      <c r="Y1325" s="61"/>
    </row>
    <row r="1326" spans="25:25" x14ac:dyDescent="0.3">
      <c r="Y1326" s="61"/>
    </row>
    <row r="1327" spans="25:25" x14ac:dyDescent="0.3">
      <c r="Y1327" s="61"/>
    </row>
    <row r="1328" spans="25:25" x14ac:dyDescent="0.3">
      <c r="Y1328" s="61"/>
    </row>
    <row r="1329" spans="25:25" x14ac:dyDescent="0.3">
      <c r="Y1329" s="61"/>
    </row>
    <row r="1330" spans="25:25" x14ac:dyDescent="0.3">
      <c r="Y1330" s="61"/>
    </row>
    <row r="1331" spans="25:25" x14ac:dyDescent="0.3">
      <c r="Y1331" s="61"/>
    </row>
    <row r="1332" spans="25:25" x14ac:dyDescent="0.3">
      <c r="Y1332" s="61"/>
    </row>
    <row r="1333" spans="25:25" x14ac:dyDescent="0.3">
      <c r="Y1333" s="61"/>
    </row>
    <row r="1334" spans="25:25" x14ac:dyDescent="0.3">
      <c r="Y1334" s="61"/>
    </row>
    <row r="1335" spans="25:25" x14ac:dyDescent="0.3">
      <c r="Y1335" s="61"/>
    </row>
    <row r="1336" spans="25:25" x14ac:dyDescent="0.3">
      <c r="Y1336" s="61"/>
    </row>
    <row r="1337" spans="25:25" x14ac:dyDescent="0.3">
      <c r="Y1337" s="61"/>
    </row>
    <row r="1338" spans="25:25" x14ac:dyDescent="0.3">
      <c r="Y1338" s="61"/>
    </row>
    <row r="1339" spans="25:25" x14ac:dyDescent="0.3">
      <c r="Y1339" s="61"/>
    </row>
    <row r="1340" spans="25:25" x14ac:dyDescent="0.3">
      <c r="Y1340" s="61"/>
    </row>
    <row r="1341" spans="25:25" x14ac:dyDescent="0.3">
      <c r="Y1341" s="61"/>
    </row>
    <row r="1342" spans="25:25" x14ac:dyDescent="0.3">
      <c r="Y1342" s="61"/>
    </row>
    <row r="1343" spans="25:25" x14ac:dyDescent="0.3">
      <c r="Y1343" s="61"/>
    </row>
    <row r="1344" spans="25:25" x14ac:dyDescent="0.3">
      <c r="Y1344" s="61"/>
    </row>
    <row r="1345" spans="25:25" x14ac:dyDescent="0.3">
      <c r="Y1345" s="61"/>
    </row>
    <row r="1346" spans="25:25" x14ac:dyDescent="0.3">
      <c r="Y1346" s="61"/>
    </row>
    <row r="1347" spans="25:25" x14ac:dyDescent="0.3">
      <c r="Y1347" s="61"/>
    </row>
    <row r="1348" spans="25:25" x14ac:dyDescent="0.3">
      <c r="Y1348" s="61"/>
    </row>
    <row r="1349" spans="25:25" x14ac:dyDescent="0.3">
      <c r="Y1349" s="61"/>
    </row>
    <row r="1350" spans="25:25" x14ac:dyDescent="0.3">
      <c r="Y1350" s="61"/>
    </row>
    <row r="1351" spans="25:25" x14ac:dyDescent="0.3">
      <c r="Y1351" s="61"/>
    </row>
    <row r="1352" spans="25:25" x14ac:dyDescent="0.3">
      <c r="Y1352" s="61"/>
    </row>
    <row r="1353" spans="25:25" x14ac:dyDescent="0.3">
      <c r="Y1353" s="61"/>
    </row>
    <row r="1354" spans="25:25" x14ac:dyDescent="0.3">
      <c r="Y1354" s="61"/>
    </row>
    <row r="1355" spans="25:25" x14ac:dyDescent="0.3">
      <c r="Y1355" s="61"/>
    </row>
    <row r="1356" spans="25:25" x14ac:dyDescent="0.3">
      <c r="Y1356" s="61"/>
    </row>
    <row r="1357" spans="25:25" x14ac:dyDescent="0.3">
      <c r="Y1357" s="61"/>
    </row>
    <row r="1358" spans="25:25" x14ac:dyDescent="0.3">
      <c r="Y1358" s="61"/>
    </row>
    <row r="1359" spans="25:25" x14ac:dyDescent="0.3">
      <c r="Y1359" s="61"/>
    </row>
    <row r="1360" spans="25:25" x14ac:dyDescent="0.3">
      <c r="Y1360" s="61"/>
    </row>
    <row r="1361" spans="25:25" x14ac:dyDescent="0.3">
      <c r="Y1361" s="61"/>
    </row>
    <row r="1362" spans="25:25" x14ac:dyDescent="0.3">
      <c r="Y1362" s="61"/>
    </row>
    <row r="1363" spans="25:25" x14ac:dyDescent="0.3">
      <c r="Y1363" s="61"/>
    </row>
    <row r="1364" spans="25:25" x14ac:dyDescent="0.3">
      <c r="Y1364" s="61"/>
    </row>
    <row r="1365" spans="25:25" x14ac:dyDescent="0.3">
      <c r="Y1365" s="61"/>
    </row>
    <row r="1366" spans="25:25" x14ac:dyDescent="0.3">
      <c r="Y1366" s="61"/>
    </row>
    <row r="1367" spans="25:25" x14ac:dyDescent="0.3">
      <c r="Y1367" s="61"/>
    </row>
    <row r="1368" spans="25:25" x14ac:dyDescent="0.3">
      <c r="Y1368" s="61"/>
    </row>
    <row r="1369" spans="25:25" x14ac:dyDescent="0.3">
      <c r="Y1369" s="61"/>
    </row>
    <row r="1370" spans="25:25" x14ac:dyDescent="0.3">
      <c r="Y1370" s="61"/>
    </row>
    <row r="1371" spans="25:25" x14ac:dyDescent="0.3">
      <c r="Y1371" s="61"/>
    </row>
    <row r="1372" spans="25:25" x14ac:dyDescent="0.3">
      <c r="Y1372" s="61"/>
    </row>
    <row r="1373" spans="25:25" x14ac:dyDescent="0.3">
      <c r="Y1373" s="61"/>
    </row>
    <row r="1374" spans="25:25" x14ac:dyDescent="0.3">
      <c r="Y1374" s="61"/>
    </row>
    <row r="1375" spans="25:25" x14ac:dyDescent="0.3">
      <c r="Y1375" s="61"/>
    </row>
    <row r="1376" spans="25:25" x14ac:dyDescent="0.3">
      <c r="Y1376" s="61"/>
    </row>
    <row r="1377" spans="25:25" x14ac:dyDescent="0.3">
      <c r="Y1377" s="61"/>
    </row>
    <row r="1378" spans="25:25" x14ac:dyDescent="0.3">
      <c r="Y1378" s="61"/>
    </row>
    <row r="1379" spans="25:25" x14ac:dyDescent="0.3">
      <c r="Y1379" s="61"/>
    </row>
    <row r="1380" spans="25:25" x14ac:dyDescent="0.3">
      <c r="Y1380" s="61"/>
    </row>
    <row r="1381" spans="25:25" x14ac:dyDescent="0.3">
      <c r="Y1381" s="61"/>
    </row>
    <row r="1382" spans="25:25" x14ac:dyDescent="0.3">
      <c r="Y1382" s="61"/>
    </row>
    <row r="1383" spans="25:25" x14ac:dyDescent="0.3">
      <c r="Y1383" s="61"/>
    </row>
    <row r="1384" spans="25:25" x14ac:dyDescent="0.3">
      <c r="Y1384" s="61"/>
    </row>
    <row r="1385" spans="25:25" x14ac:dyDescent="0.3">
      <c r="Y1385" s="61"/>
    </row>
    <row r="1386" spans="25:25" x14ac:dyDescent="0.3">
      <c r="Y1386" s="61"/>
    </row>
    <row r="1387" spans="25:25" x14ac:dyDescent="0.3">
      <c r="Y1387" s="61"/>
    </row>
    <row r="1388" spans="25:25" x14ac:dyDescent="0.3">
      <c r="Y1388" s="61"/>
    </row>
    <row r="1389" spans="25:25" x14ac:dyDescent="0.3">
      <c r="Y1389" s="61"/>
    </row>
    <row r="1390" spans="25:25" x14ac:dyDescent="0.3">
      <c r="Y1390" s="61"/>
    </row>
    <row r="1391" spans="25:25" x14ac:dyDescent="0.3">
      <c r="Y1391" s="61"/>
    </row>
    <row r="1392" spans="25:25" x14ac:dyDescent="0.3">
      <c r="Y1392" s="61"/>
    </row>
    <row r="1393" spans="25:25" x14ac:dyDescent="0.3">
      <c r="Y1393" s="61"/>
    </row>
    <row r="1394" spans="25:25" x14ac:dyDescent="0.3">
      <c r="Y1394" s="61"/>
    </row>
    <row r="1395" spans="25:25" x14ac:dyDescent="0.3">
      <c r="Y1395" s="61"/>
    </row>
    <row r="1396" spans="25:25" x14ac:dyDescent="0.3">
      <c r="Y1396" s="61"/>
    </row>
    <row r="1397" spans="25:25" x14ac:dyDescent="0.3">
      <c r="Y1397" s="61"/>
    </row>
    <row r="1398" spans="25:25" x14ac:dyDescent="0.3">
      <c r="Y1398" s="61"/>
    </row>
    <row r="1399" spans="25:25" x14ac:dyDescent="0.3">
      <c r="Y1399" s="61"/>
    </row>
    <row r="1400" spans="25:25" x14ac:dyDescent="0.3">
      <c r="Y1400" s="61"/>
    </row>
    <row r="1401" spans="25:25" x14ac:dyDescent="0.3">
      <c r="Y1401" s="61"/>
    </row>
    <row r="1402" spans="25:25" x14ac:dyDescent="0.3">
      <c r="Y1402" s="61"/>
    </row>
    <row r="1403" spans="25:25" x14ac:dyDescent="0.3">
      <c r="Y1403" s="61"/>
    </row>
    <row r="1404" spans="25:25" x14ac:dyDescent="0.3">
      <c r="Y1404" s="61"/>
    </row>
    <row r="1405" spans="25:25" x14ac:dyDescent="0.3">
      <c r="Y1405" s="61"/>
    </row>
    <row r="1406" spans="25:25" x14ac:dyDescent="0.3">
      <c r="Y1406" s="61"/>
    </row>
    <row r="1407" spans="25:25" x14ac:dyDescent="0.3">
      <c r="Y1407" s="61"/>
    </row>
    <row r="1408" spans="25:25" x14ac:dyDescent="0.3">
      <c r="Y1408" s="61"/>
    </row>
    <row r="1409" spans="25:25" x14ac:dyDescent="0.3">
      <c r="Y1409" s="61"/>
    </row>
    <row r="1410" spans="25:25" x14ac:dyDescent="0.3">
      <c r="Y1410" s="61"/>
    </row>
  </sheetData>
  <mergeCells count="246">
    <mergeCell ref="A56:D56"/>
    <mergeCell ref="I41:J41"/>
    <mergeCell ref="A79:Y79"/>
    <mergeCell ref="P13:X13"/>
    <mergeCell ref="N12:O13"/>
    <mergeCell ref="A75:Y75"/>
    <mergeCell ref="A76:H76"/>
    <mergeCell ref="I76:J76"/>
    <mergeCell ref="A78:H78"/>
    <mergeCell ref="A77:Y77"/>
    <mergeCell ref="K76:Y76"/>
    <mergeCell ref="K78:Y78"/>
    <mergeCell ref="I78:J78"/>
    <mergeCell ref="A60:D60"/>
    <mergeCell ref="A61:D61"/>
    <mergeCell ref="E61:J61"/>
    <mergeCell ref="A62:D62"/>
    <mergeCell ref="E62:J62"/>
    <mergeCell ref="Y53:Y63"/>
    <mergeCell ref="A65:Y65"/>
    <mergeCell ref="A66:H66"/>
    <mergeCell ref="K66:Y66"/>
    <mergeCell ref="A53:D53"/>
    <mergeCell ref="A54:D54"/>
    <mergeCell ref="C36:F36"/>
    <mergeCell ref="G36:J36"/>
    <mergeCell ref="K36:N36"/>
    <mergeCell ref="O36:R36"/>
    <mergeCell ref="S36:V36"/>
    <mergeCell ref="C29:F29"/>
    <mergeCell ref="A57:D57"/>
    <mergeCell ref="A58:D58"/>
    <mergeCell ref="A59:D59"/>
    <mergeCell ref="A41:H41"/>
    <mergeCell ref="A43:H43"/>
    <mergeCell ref="I45:J45"/>
    <mergeCell ref="A45:H45"/>
    <mergeCell ref="A46:Y46"/>
    <mergeCell ref="A44:Y44"/>
    <mergeCell ref="A42:Y42"/>
    <mergeCell ref="K41:Y41"/>
    <mergeCell ref="K43:Y43"/>
    <mergeCell ref="K45:Y45"/>
    <mergeCell ref="E59:J59"/>
    <mergeCell ref="L59:R59"/>
    <mergeCell ref="E54:J54"/>
    <mergeCell ref="L54:R54"/>
    <mergeCell ref="S54:X54"/>
    <mergeCell ref="E60:J60"/>
    <mergeCell ref="L60:R60"/>
    <mergeCell ref="E57:J57"/>
    <mergeCell ref="L57:R57"/>
    <mergeCell ref="E58:J58"/>
    <mergeCell ref="L58:R58"/>
    <mergeCell ref="I43:J43"/>
    <mergeCell ref="I47:J47"/>
    <mergeCell ref="E55:J55"/>
    <mergeCell ref="L55:R55"/>
    <mergeCell ref="E56:J56"/>
    <mergeCell ref="A47:H47"/>
    <mergeCell ref="K47:Y47"/>
    <mergeCell ref="A48:Y48"/>
    <mergeCell ref="A49:H49"/>
    <mergeCell ref="K49:Y49"/>
    <mergeCell ref="A50:Y50"/>
    <mergeCell ref="A51:Y51"/>
    <mergeCell ref="A52:Y52"/>
    <mergeCell ref="E53:J53"/>
    <mergeCell ref="K53:K63"/>
    <mergeCell ref="L56:R56"/>
    <mergeCell ref="I49:J49"/>
    <mergeCell ref="L53:X53"/>
    <mergeCell ref="I66:J66"/>
    <mergeCell ref="I68:J68"/>
    <mergeCell ref="I70:J70"/>
    <mergeCell ref="I72:J72"/>
    <mergeCell ref="I74:J74"/>
    <mergeCell ref="L61:R61"/>
    <mergeCell ref="L62:R62"/>
    <mergeCell ref="E63:J63"/>
    <mergeCell ref="L63:R63"/>
    <mergeCell ref="A64:Y64"/>
    <mergeCell ref="A67:Y67"/>
    <mergeCell ref="A68:H68"/>
    <mergeCell ref="K68:Y68"/>
    <mergeCell ref="A69:Y69"/>
    <mergeCell ref="A71:Y71"/>
    <mergeCell ref="A70:H70"/>
    <mergeCell ref="K70:Y70"/>
    <mergeCell ref="A72:H72"/>
    <mergeCell ref="K72:Y72"/>
    <mergeCell ref="A73:Y73"/>
    <mergeCell ref="A74:H74"/>
    <mergeCell ref="K74:Y74"/>
    <mergeCell ref="S63:X63"/>
    <mergeCell ref="S62:X62"/>
    <mergeCell ref="G29:J29"/>
    <mergeCell ref="K29:N29"/>
    <mergeCell ref="O29:R29"/>
    <mergeCell ref="S29:V29"/>
    <mergeCell ref="W29:X29"/>
    <mergeCell ref="W25:X25"/>
    <mergeCell ref="C26:F26"/>
    <mergeCell ref="G26:J26"/>
    <mergeCell ref="K26:N26"/>
    <mergeCell ref="O26:R26"/>
    <mergeCell ref="S26:V26"/>
    <mergeCell ref="W26:X26"/>
    <mergeCell ref="C25:F25"/>
    <mergeCell ref="G25:J25"/>
    <mergeCell ref="K25:N25"/>
    <mergeCell ref="O25:R25"/>
    <mergeCell ref="S25:V25"/>
    <mergeCell ref="C27:X27"/>
    <mergeCell ref="C28:X28"/>
    <mergeCell ref="W23:X23"/>
    <mergeCell ref="C24:F24"/>
    <mergeCell ref="G24:J24"/>
    <mergeCell ref="K24:N24"/>
    <mergeCell ref="O24:R24"/>
    <mergeCell ref="S24:V24"/>
    <mergeCell ref="W24:X24"/>
    <mergeCell ref="C23:F23"/>
    <mergeCell ref="G23:J23"/>
    <mergeCell ref="K23:N23"/>
    <mergeCell ref="O23:R23"/>
    <mergeCell ref="S23:V23"/>
    <mergeCell ref="S19:V19"/>
    <mergeCell ref="W21:X21"/>
    <mergeCell ref="C22:F22"/>
    <mergeCell ref="G22:J22"/>
    <mergeCell ref="K22:N22"/>
    <mergeCell ref="O22:R22"/>
    <mergeCell ref="S22:V22"/>
    <mergeCell ref="W22:X22"/>
    <mergeCell ref="C21:F21"/>
    <mergeCell ref="G21:J21"/>
    <mergeCell ref="K21:N21"/>
    <mergeCell ref="O21:R21"/>
    <mergeCell ref="S21:V21"/>
    <mergeCell ref="H12:L12"/>
    <mergeCell ref="P12:X12"/>
    <mergeCell ref="A7:P7"/>
    <mergeCell ref="R7:X7"/>
    <mergeCell ref="A8:P8"/>
    <mergeCell ref="R8:X8"/>
    <mergeCell ref="A10:B10"/>
    <mergeCell ref="C10:H10"/>
    <mergeCell ref="J10:P10"/>
    <mergeCell ref="R10:X10"/>
    <mergeCell ref="A9:Y9"/>
    <mergeCell ref="B11:B37"/>
    <mergeCell ref="C12:G13"/>
    <mergeCell ref="C16:X16"/>
    <mergeCell ref="C14:X15"/>
    <mergeCell ref="A14:A15"/>
    <mergeCell ref="H13:L13"/>
    <mergeCell ref="W36:X36"/>
    <mergeCell ref="C37:F37"/>
    <mergeCell ref="G37:J37"/>
    <mergeCell ref="K37:N37"/>
    <mergeCell ref="O37:R37"/>
    <mergeCell ref="S37:V37"/>
    <mergeCell ref="W37:X37"/>
    <mergeCell ref="A4:E4"/>
    <mergeCell ref="G4:K4"/>
    <mergeCell ref="M4:X4"/>
    <mergeCell ref="A5:E5"/>
    <mergeCell ref="G5:K5"/>
    <mergeCell ref="M5:X5"/>
    <mergeCell ref="C11:H11"/>
    <mergeCell ref="J11:P11"/>
    <mergeCell ref="R11:X11"/>
    <mergeCell ref="A6:Y6"/>
    <mergeCell ref="W30:X30"/>
    <mergeCell ref="W17:X17"/>
    <mergeCell ref="C18:F18"/>
    <mergeCell ref="G18:J18"/>
    <mergeCell ref="K18:N18"/>
    <mergeCell ref="O18:R18"/>
    <mergeCell ref="S18:V18"/>
    <mergeCell ref="W18:X18"/>
    <mergeCell ref="C17:F17"/>
    <mergeCell ref="G17:J17"/>
    <mergeCell ref="K17:N17"/>
    <mergeCell ref="O17:R17"/>
    <mergeCell ref="S17:V17"/>
    <mergeCell ref="W19:X19"/>
    <mergeCell ref="C20:F20"/>
    <mergeCell ref="G20:J20"/>
    <mergeCell ref="K20:N20"/>
    <mergeCell ref="O20:R20"/>
    <mergeCell ref="S20:V20"/>
    <mergeCell ref="W20:X20"/>
    <mergeCell ref="C19:F19"/>
    <mergeCell ref="G19:J19"/>
    <mergeCell ref="K19:N19"/>
    <mergeCell ref="O19:R19"/>
    <mergeCell ref="S32:V32"/>
    <mergeCell ref="W32:X32"/>
    <mergeCell ref="S61:X61"/>
    <mergeCell ref="S60:X60"/>
    <mergeCell ref="S59:X59"/>
    <mergeCell ref="S58:X58"/>
    <mergeCell ref="S57:X57"/>
    <mergeCell ref="S56:X56"/>
    <mergeCell ref="S55:X55"/>
    <mergeCell ref="W33:X33"/>
    <mergeCell ref="A39:Y39"/>
    <mergeCell ref="A40:Y40"/>
    <mergeCell ref="W34:X34"/>
    <mergeCell ref="C35:F35"/>
    <mergeCell ref="G35:J35"/>
    <mergeCell ref="K35:N35"/>
    <mergeCell ref="O35:R35"/>
    <mergeCell ref="S35:V35"/>
    <mergeCell ref="W35:X35"/>
    <mergeCell ref="C34:F34"/>
    <mergeCell ref="G34:J34"/>
    <mergeCell ref="K34:N34"/>
    <mergeCell ref="O34:R34"/>
    <mergeCell ref="S34:V34"/>
    <mergeCell ref="A1:X2"/>
    <mergeCell ref="A55:D55"/>
    <mergeCell ref="A3:X3"/>
    <mergeCell ref="O38:R38"/>
    <mergeCell ref="C30:F30"/>
    <mergeCell ref="G30:J30"/>
    <mergeCell ref="K30:N30"/>
    <mergeCell ref="O30:R30"/>
    <mergeCell ref="S30:V30"/>
    <mergeCell ref="C33:F33"/>
    <mergeCell ref="G33:J33"/>
    <mergeCell ref="K33:N33"/>
    <mergeCell ref="O33:R33"/>
    <mergeCell ref="S33:V33"/>
    <mergeCell ref="C31:F31"/>
    <mergeCell ref="G31:J31"/>
    <mergeCell ref="K31:N31"/>
    <mergeCell ref="O31:R31"/>
    <mergeCell ref="S31:V31"/>
    <mergeCell ref="W31:X31"/>
    <mergeCell ref="C32:F32"/>
    <mergeCell ref="G32:J32"/>
    <mergeCell ref="K32:N32"/>
    <mergeCell ref="O32:R32"/>
  </mergeCells>
  <dataValidations count="7">
    <dataValidation type="list" allowBlank="1" showInputMessage="1" showErrorMessage="1" sqref="C11:H11" xr:uid="{5A441592-1CDC-41BF-A92B-1EDF7226911E}">
      <formula1>$Y$1149:$Y$1159</formula1>
    </dataValidation>
    <dataValidation type="list" allowBlank="1" showInputMessage="1" showErrorMessage="1" sqref="R8:X8" xr:uid="{5B2F9AC2-671A-494E-895A-C2C250F58BC1}">
      <formula1>$Y$1131:$Y$1147</formula1>
    </dataValidation>
    <dataValidation type="list" allowBlank="1" showInputMessage="1" showErrorMessage="1" sqref="I49 I78 I76 I43:J43 I72:J72 I47:J47 I74 I70:J70 I45 I41:J41 I66:J66 I68:J68" xr:uid="{5180A921-17E3-4409-9F64-11B3837E1254}">
      <formula1>$A$1153:$A$1154</formula1>
    </dataValidation>
    <dataValidation type="list" allowBlank="1" showInputMessage="1" showErrorMessage="1" sqref="G5:K5" xr:uid="{B673685F-3EA2-428E-BCB7-03E82DD43FA1}">
      <formula1>$A$1129:$A$1132</formula1>
    </dataValidation>
    <dataValidation type="list" allowBlank="1" showInputMessage="1" showErrorMessage="1" sqref="M5:X5" xr:uid="{98DC8A5A-6B6B-49F6-B299-6A4CD2F5A52B}">
      <formula1>$A$1134:$A$1137</formula1>
    </dataValidation>
    <dataValidation type="list" allowBlank="1" showInputMessage="1" showErrorMessage="1" sqref="J11:P11" xr:uid="{0120EE77-679E-43B9-AC75-ED362559A162}">
      <formula1>$Y$1162:$Y$1166</formula1>
    </dataValidation>
    <dataValidation type="list" allowBlank="1" showInputMessage="1" showErrorMessage="1" sqref="R11:X11" xr:uid="{74D7B8AE-2391-4F9A-8FB3-FE3CAA9021AC}">
      <formula1>$E$1130:$E$1134</formula1>
    </dataValidation>
  </dataValidations>
  <pageMargins left="0.7" right="0.7" top="0.75" bottom="0.75" header="0.3" footer="0.3"/>
  <pageSetup scale="89" orientation="landscape" r:id="rId1"/>
  <rowBreaks count="2" manualBreakCount="2">
    <brk id="45" max="28" man="1"/>
    <brk id="87" max="28" man="1"/>
  </rowBreaks>
  <colBreaks count="1" manualBreakCount="1">
    <brk id="2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515AC-D382-4831-A13F-9D1C7617B7F0}">
  <sheetPr>
    <tabColor rgb="FFCC00CC"/>
  </sheetPr>
  <dimension ref="A1:E375"/>
  <sheetViews>
    <sheetView workbookViewId="0">
      <selection activeCell="H31" sqref="H31"/>
    </sheetView>
  </sheetViews>
  <sheetFormatPr defaultRowHeight="14" x14ac:dyDescent="0.3"/>
  <cols>
    <col min="1" max="1" width="12.7265625" style="1" customWidth="1"/>
    <col min="2" max="2" width="38.26953125" style="1" customWidth="1"/>
    <col min="3" max="3" width="23.1796875" style="1" customWidth="1"/>
    <col min="4" max="5" width="12.7265625" style="1" customWidth="1"/>
    <col min="6" max="6" width="9.453125" style="1" customWidth="1"/>
    <col min="7" max="16384" width="8.7265625" style="1"/>
  </cols>
  <sheetData>
    <row r="1" spans="1:5" x14ac:dyDescent="0.3">
      <c r="A1" s="339" t="s">
        <v>80</v>
      </c>
      <c r="B1" s="340"/>
      <c r="C1" s="340"/>
      <c r="D1" s="340"/>
      <c r="E1" s="341"/>
    </row>
    <row r="2" spans="1:5" ht="18.5" customHeight="1" x14ac:dyDescent="0.3">
      <c r="A2" s="342"/>
      <c r="B2" s="343"/>
      <c r="C2" s="343"/>
      <c r="D2" s="343"/>
      <c r="E2" s="344"/>
    </row>
    <row r="3" spans="1:5" x14ac:dyDescent="0.3">
      <c r="A3" s="67"/>
      <c r="B3" s="68"/>
      <c r="C3" s="69" t="s">
        <v>81</v>
      </c>
      <c r="D3" s="69" t="s">
        <v>82</v>
      </c>
      <c r="E3" s="70"/>
    </row>
    <row r="4" spans="1:5" ht="15.5" x14ac:dyDescent="0.35">
      <c r="A4" s="67"/>
      <c r="B4" s="71" t="s">
        <v>83</v>
      </c>
      <c r="C4" s="72">
        <f>MIN(C5:C7)</f>
        <v>0</v>
      </c>
      <c r="D4" s="72">
        <f>MAX(D5:D7)</f>
        <v>0</v>
      </c>
      <c r="E4" s="70"/>
    </row>
    <row r="5" spans="1:5" x14ac:dyDescent="0.3">
      <c r="A5" s="67"/>
      <c r="B5" s="68" t="s">
        <v>22</v>
      </c>
      <c r="C5" s="73"/>
      <c r="D5" s="74"/>
      <c r="E5" s="70"/>
    </row>
    <row r="6" spans="1:5" x14ac:dyDescent="0.3">
      <c r="A6" s="67"/>
      <c r="B6" s="68" t="s">
        <v>324</v>
      </c>
      <c r="C6" s="73" t="s">
        <v>84</v>
      </c>
      <c r="D6" s="73"/>
      <c r="E6" s="70"/>
    </row>
    <row r="7" spans="1:5" x14ac:dyDescent="0.3">
      <c r="A7" s="67"/>
      <c r="B7" s="68" t="s">
        <v>85</v>
      </c>
      <c r="C7" s="73"/>
      <c r="D7" s="73"/>
      <c r="E7" s="70"/>
    </row>
    <row r="8" spans="1:5" ht="15.5" x14ac:dyDescent="0.35">
      <c r="A8" s="67"/>
      <c r="B8" s="71" t="s">
        <v>86</v>
      </c>
      <c r="C8" s="72">
        <f>MIN(C9:C11)</f>
        <v>0</v>
      </c>
      <c r="D8" s="72">
        <f>MAX(D9:D11)</f>
        <v>0</v>
      </c>
      <c r="E8" s="70"/>
    </row>
    <row r="9" spans="1:5" x14ac:dyDescent="0.3">
      <c r="A9" s="67"/>
      <c r="B9" s="68" t="s">
        <v>87</v>
      </c>
      <c r="C9" s="73" t="s">
        <v>84</v>
      </c>
      <c r="D9" s="74"/>
      <c r="E9" s="70"/>
    </row>
    <row r="10" spans="1:5" x14ac:dyDescent="0.3">
      <c r="A10" s="67"/>
      <c r="B10" s="68" t="s">
        <v>88</v>
      </c>
      <c r="C10" s="73" t="s">
        <v>84</v>
      </c>
      <c r="D10" s="73"/>
      <c r="E10" s="75"/>
    </row>
    <row r="11" spans="1:5" x14ac:dyDescent="0.3">
      <c r="A11" s="67"/>
      <c r="B11" s="68" t="s">
        <v>89</v>
      </c>
      <c r="C11" s="73" t="s">
        <v>84</v>
      </c>
      <c r="D11" s="73" t="s">
        <v>84</v>
      </c>
      <c r="E11" s="75"/>
    </row>
    <row r="12" spans="1:5" ht="15.5" x14ac:dyDescent="0.35">
      <c r="A12" s="67"/>
      <c r="B12" s="71" t="s">
        <v>23</v>
      </c>
      <c r="C12" s="72">
        <f>MIN(C13:C17)</f>
        <v>0</v>
      </c>
      <c r="D12" s="72">
        <f>MAX(C13:D17)</f>
        <v>0</v>
      </c>
      <c r="E12" s="75"/>
    </row>
    <row r="13" spans="1:5" x14ac:dyDescent="0.3">
      <c r="A13" s="67"/>
      <c r="B13" s="68" t="s">
        <v>90</v>
      </c>
      <c r="C13" s="73"/>
      <c r="D13" s="73"/>
      <c r="E13" s="75"/>
    </row>
    <row r="14" spans="1:5" x14ac:dyDescent="0.3">
      <c r="A14" s="67"/>
      <c r="B14" s="68" t="s">
        <v>91</v>
      </c>
      <c r="C14" s="73"/>
      <c r="D14" s="74"/>
      <c r="E14" s="75"/>
    </row>
    <row r="15" spans="1:5" x14ac:dyDescent="0.3">
      <c r="A15" s="67"/>
      <c r="B15" s="68" t="s">
        <v>92</v>
      </c>
      <c r="C15" s="73" t="s">
        <v>84</v>
      </c>
      <c r="D15" s="74"/>
      <c r="E15" s="75"/>
    </row>
    <row r="16" spans="1:5" x14ac:dyDescent="0.3">
      <c r="A16" s="67"/>
      <c r="B16" s="68" t="s">
        <v>93</v>
      </c>
      <c r="C16" s="73" t="s">
        <v>84</v>
      </c>
      <c r="D16" s="74"/>
      <c r="E16" s="75"/>
    </row>
    <row r="17" spans="1:5" x14ac:dyDescent="0.3">
      <c r="A17" s="67"/>
      <c r="B17" s="68" t="s">
        <v>94</v>
      </c>
      <c r="C17" s="73"/>
      <c r="D17" s="74"/>
      <c r="E17" s="75"/>
    </row>
    <row r="18" spans="1:5" ht="15.5" x14ac:dyDescent="0.35">
      <c r="A18" s="67"/>
      <c r="B18" s="71" t="s">
        <v>95</v>
      </c>
      <c r="C18" s="72">
        <f>MIN(C19:C21)</f>
        <v>0</v>
      </c>
      <c r="D18" s="72">
        <f>MAX(D19:D21)</f>
        <v>0</v>
      </c>
      <c r="E18" s="75"/>
    </row>
    <row r="19" spans="1:5" x14ac:dyDescent="0.3">
      <c r="A19" s="67"/>
      <c r="B19" s="68" t="s">
        <v>96</v>
      </c>
      <c r="C19" s="73"/>
      <c r="D19" s="73"/>
      <c r="E19" s="75"/>
    </row>
    <row r="20" spans="1:5" x14ac:dyDescent="0.3">
      <c r="A20" s="67"/>
      <c r="B20" s="68" t="s">
        <v>97</v>
      </c>
      <c r="C20" s="73"/>
      <c r="D20" s="73"/>
      <c r="E20" s="75"/>
    </row>
    <row r="21" spans="1:5" x14ac:dyDescent="0.3">
      <c r="A21" s="67"/>
      <c r="B21" s="68" t="s">
        <v>98</v>
      </c>
      <c r="C21" s="73"/>
      <c r="D21" s="73"/>
      <c r="E21" s="75"/>
    </row>
    <row r="22" spans="1:5" ht="15.5" x14ac:dyDescent="0.35">
      <c r="A22" s="67"/>
      <c r="B22" s="71" t="s">
        <v>99</v>
      </c>
      <c r="C22" s="72">
        <f>MIN(C23:C24)</f>
        <v>0</v>
      </c>
      <c r="D22" s="72">
        <f>MAX(D23:D24)</f>
        <v>0</v>
      </c>
      <c r="E22" s="75"/>
    </row>
    <row r="23" spans="1:5" x14ac:dyDescent="0.3">
      <c r="A23" s="67"/>
      <c r="B23" s="218" t="s">
        <v>429</v>
      </c>
      <c r="C23" s="73"/>
      <c r="D23" s="73"/>
      <c r="E23" s="75"/>
    </row>
    <row r="24" spans="1:5" x14ac:dyDescent="0.3">
      <c r="A24" s="76"/>
      <c r="B24" s="77" t="s">
        <v>100</v>
      </c>
      <c r="C24" s="73"/>
      <c r="D24" s="73"/>
      <c r="E24" s="78"/>
    </row>
    <row r="25" spans="1:5" x14ac:dyDescent="0.3">
      <c r="A25" s="67"/>
      <c r="B25" s="68"/>
      <c r="C25" s="68"/>
      <c r="D25" s="68"/>
      <c r="E25" s="70"/>
    </row>
    <row r="26" spans="1:5" x14ac:dyDescent="0.3">
      <c r="A26" s="67"/>
      <c r="B26" s="68"/>
      <c r="C26" s="68"/>
      <c r="D26" s="68"/>
      <c r="E26" s="70"/>
    </row>
    <row r="27" spans="1:5" x14ac:dyDescent="0.3">
      <c r="A27" s="67"/>
      <c r="B27" s="68"/>
      <c r="C27" s="68"/>
      <c r="D27" s="68"/>
      <c r="E27" s="70"/>
    </row>
    <row r="28" spans="1:5" x14ac:dyDescent="0.3">
      <c r="A28" s="67"/>
      <c r="B28" s="68"/>
      <c r="C28" s="68"/>
      <c r="D28" s="68"/>
      <c r="E28" s="70"/>
    </row>
    <row r="29" spans="1:5" x14ac:dyDescent="0.3">
      <c r="A29" s="67"/>
      <c r="B29" s="68"/>
      <c r="C29" s="68"/>
      <c r="D29" s="68"/>
      <c r="E29" s="70"/>
    </row>
    <row r="30" spans="1:5" x14ac:dyDescent="0.3">
      <c r="A30" s="67"/>
      <c r="B30" s="68"/>
      <c r="C30" s="68"/>
      <c r="D30" s="68"/>
      <c r="E30" s="70"/>
    </row>
    <row r="31" spans="1:5" x14ac:dyDescent="0.3">
      <c r="A31" s="67"/>
      <c r="B31" s="68"/>
      <c r="C31" s="68"/>
      <c r="D31" s="68"/>
      <c r="E31" s="70"/>
    </row>
    <row r="32" spans="1:5" x14ac:dyDescent="0.3">
      <c r="A32" s="67"/>
      <c r="B32" s="68"/>
      <c r="C32" s="68"/>
      <c r="D32" s="68"/>
      <c r="E32" s="70"/>
    </row>
    <row r="33" spans="1:5" x14ac:dyDescent="0.3">
      <c r="A33" s="67"/>
      <c r="B33" s="68"/>
      <c r="C33" s="68"/>
      <c r="D33" s="68"/>
      <c r="E33" s="70"/>
    </row>
    <row r="34" spans="1:5" x14ac:dyDescent="0.3">
      <c r="A34" s="67"/>
      <c r="B34" s="68"/>
      <c r="C34" s="68"/>
      <c r="D34" s="68"/>
      <c r="E34" s="70"/>
    </row>
    <row r="35" spans="1:5" x14ac:dyDescent="0.3">
      <c r="A35" s="67"/>
      <c r="B35" s="68"/>
      <c r="C35" s="68"/>
      <c r="D35" s="68"/>
      <c r="E35" s="70"/>
    </row>
    <row r="36" spans="1:5" x14ac:dyDescent="0.3">
      <c r="A36" s="67"/>
      <c r="B36" s="68"/>
      <c r="C36" s="68"/>
      <c r="D36" s="68"/>
      <c r="E36" s="70"/>
    </row>
    <row r="37" spans="1:5" x14ac:dyDescent="0.3">
      <c r="A37" s="67"/>
      <c r="B37" s="68"/>
      <c r="C37" s="68"/>
      <c r="D37" s="68"/>
      <c r="E37" s="70"/>
    </row>
    <row r="38" spans="1:5" x14ac:dyDescent="0.3">
      <c r="A38" s="67"/>
      <c r="B38" s="68"/>
      <c r="C38" s="68"/>
      <c r="D38" s="68"/>
      <c r="E38" s="70"/>
    </row>
    <row r="39" spans="1:5" x14ac:dyDescent="0.3">
      <c r="A39" s="67"/>
      <c r="B39" s="68"/>
      <c r="C39" s="68"/>
      <c r="D39" s="68"/>
      <c r="E39" s="70"/>
    </row>
    <row r="40" spans="1:5" x14ac:dyDescent="0.3">
      <c r="A40" s="67"/>
      <c r="B40" s="68"/>
      <c r="C40" s="68"/>
      <c r="D40" s="68"/>
      <c r="E40" s="70"/>
    </row>
    <row r="41" spans="1:5" x14ac:dyDescent="0.3">
      <c r="A41" s="67"/>
      <c r="B41" s="68"/>
      <c r="C41" s="68"/>
      <c r="D41" s="68"/>
      <c r="E41" s="70"/>
    </row>
    <row r="42" spans="1:5" x14ac:dyDescent="0.3">
      <c r="A42" s="67"/>
      <c r="B42" s="68"/>
      <c r="C42" s="68"/>
      <c r="D42" s="68"/>
      <c r="E42" s="70"/>
    </row>
    <row r="43" spans="1:5" x14ac:dyDescent="0.3">
      <c r="A43" s="67"/>
      <c r="B43" s="68"/>
      <c r="C43" s="68"/>
      <c r="D43" s="68"/>
      <c r="E43" s="70"/>
    </row>
    <row r="44" spans="1:5" x14ac:dyDescent="0.3">
      <c r="A44" s="67"/>
      <c r="B44" s="68"/>
      <c r="C44" s="68"/>
      <c r="D44" s="68"/>
      <c r="E44" s="70"/>
    </row>
    <row r="45" spans="1:5" x14ac:dyDescent="0.3">
      <c r="A45" s="67"/>
      <c r="B45" s="68"/>
      <c r="C45" s="68"/>
      <c r="D45" s="68"/>
      <c r="E45" s="70"/>
    </row>
    <row r="46" spans="1:5" x14ac:dyDescent="0.3">
      <c r="A46" s="67"/>
      <c r="B46" s="68"/>
      <c r="C46" s="68"/>
      <c r="D46" s="68"/>
      <c r="E46" s="70"/>
    </row>
    <row r="47" spans="1:5" x14ac:dyDescent="0.3">
      <c r="A47" s="76"/>
      <c r="B47" s="77"/>
      <c r="C47" s="77"/>
      <c r="D47" s="77"/>
      <c r="E47" s="79"/>
    </row>
    <row r="354" spans="1:5" x14ac:dyDescent="0.3">
      <c r="A354" s="1" t="s">
        <v>101</v>
      </c>
      <c r="D354" s="1" t="s">
        <v>81</v>
      </c>
      <c r="E354" s="1" t="s">
        <v>102</v>
      </c>
    </row>
    <row r="355" spans="1:5" ht="18" x14ac:dyDescent="0.4">
      <c r="A355" s="80">
        <f t="shared" ref="A355:A375" si="0">IF(ISBLANK($D4),NA(), ($D4-$C4+1))</f>
        <v>1</v>
      </c>
      <c r="C355" s="81" t="str">
        <f t="shared" ref="C355:D375" si="1">B4</f>
        <v>Site Control</v>
      </c>
      <c r="D355" s="1">
        <f t="shared" si="1"/>
        <v>0</v>
      </c>
      <c r="E355" s="80" t="e">
        <f t="shared" ref="E355:E375" si="2">IF(ISBLANK($D4),1,NA())</f>
        <v>#N/A</v>
      </c>
    </row>
    <row r="356" spans="1:5" x14ac:dyDescent="0.3">
      <c r="A356" s="80" t="e">
        <f t="shared" si="0"/>
        <v>#N/A</v>
      </c>
      <c r="C356" s="82" t="str">
        <f t="shared" si="1"/>
        <v>Acquisition</v>
      </c>
      <c r="D356" s="1">
        <f t="shared" si="1"/>
        <v>0</v>
      </c>
      <c r="E356" s="80">
        <f t="shared" si="2"/>
        <v>1</v>
      </c>
    </row>
    <row r="357" spans="1:5" x14ac:dyDescent="0.3">
      <c r="A357" s="80" t="e">
        <f t="shared" si="0"/>
        <v>#N/A</v>
      </c>
      <c r="C357" s="82" t="str">
        <f t="shared" si="1"/>
        <v>Zoning</v>
      </c>
      <c r="D357" s="1" t="str">
        <f t="shared" si="1"/>
        <v xml:space="preserve"> </v>
      </c>
      <c r="E357" s="80">
        <f t="shared" si="2"/>
        <v>1</v>
      </c>
    </row>
    <row r="358" spans="1:5" x14ac:dyDescent="0.3">
      <c r="A358" s="80" t="e">
        <f t="shared" si="0"/>
        <v>#N/A</v>
      </c>
      <c r="C358" s="82" t="str">
        <f t="shared" si="1"/>
        <v>Environmental Review</v>
      </c>
      <c r="D358" s="1">
        <f t="shared" si="1"/>
        <v>0</v>
      </c>
      <c r="E358" s="80">
        <f t="shared" si="2"/>
        <v>1</v>
      </c>
    </row>
    <row r="359" spans="1:5" ht="18" x14ac:dyDescent="0.4">
      <c r="A359" s="80">
        <f t="shared" si="0"/>
        <v>1</v>
      </c>
      <c r="C359" s="81" t="str">
        <f t="shared" si="1"/>
        <v>Pre-Development</v>
      </c>
      <c r="D359" s="1">
        <f t="shared" si="1"/>
        <v>0</v>
      </c>
      <c r="E359" s="80" t="e">
        <f t="shared" si="2"/>
        <v>#N/A</v>
      </c>
    </row>
    <row r="360" spans="1:5" x14ac:dyDescent="0.3">
      <c r="A360" s="80" t="e">
        <f t="shared" si="0"/>
        <v>#N/A</v>
      </c>
      <c r="C360" s="82" t="str">
        <f t="shared" si="1"/>
        <v>Contract Execution</v>
      </c>
      <c r="D360" s="1" t="str">
        <f t="shared" si="1"/>
        <v xml:space="preserve"> </v>
      </c>
      <c r="E360" s="80">
        <f t="shared" si="2"/>
        <v>1</v>
      </c>
    </row>
    <row r="361" spans="1:5" x14ac:dyDescent="0.3">
      <c r="A361" s="80" t="e">
        <f t="shared" si="0"/>
        <v>#N/A</v>
      </c>
      <c r="C361" s="82" t="str">
        <f t="shared" si="1"/>
        <v>Closing of Other Financing</v>
      </c>
      <c r="D361" s="1" t="str">
        <f t="shared" si="1"/>
        <v xml:space="preserve"> </v>
      </c>
      <c r="E361" s="80">
        <f t="shared" si="2"/>
        <v>1</v>
      </c>
    </row>
    <row r="362" spans="1:5" x14ac:dyDescent="0.3">
      <c r="A362" s="80" t="e">
        <f t="shared" si="0"/>
        <v>#VALUE!</v>
      </c>
      <c r="C362" s="82" t="str">
        <f t="shared" si="1"/>
        <v>Development Services Review</v>
      </c>
      <c r="D362" s="1" t="str">
        <f t="shared" si="1"/>
        <v xml:space="preserve"> </v>
      </c>
      <c r="E362" s="80" t="e">
        <f t="shared" si="2"/>
        <v>#N/A</v>
      </c>
    </row>
    <row r="363" spans="1:5" ht="18" x14ac:dyDescent="0.4">
      <c r="A363" s="80">
        <f t="shared" si="0"/>
        <v>1</v>
      </c>
      <c r="C363" s="81" t="str">
        <f t="shared" si="1"/>
        <v>Construction</v>
      </c>
      <c r="D363" s="1">
        <f t="shared" si="1"/>
        <v>0</v>
      </c>
      <c r="E363" s="80" t="e">
        <f t="shared" si="2"/>
        <v>#N/A</v>
      </c>
    </row>
    <row r="364" spans="1:5" x14ac:dyDescent="0.3">
      <c r="A364" s="80" t="e">
        <f t="shared" si="0"/>
        <v>#N/A</v>
      </c>
      <c r="C364" s="82" t="str">
        <f t="shared" si="1"/>
        <v>Site Preparation</v>
      </c>
      <c r="D364" s="1">
        <f t="shared" si="1"/>
        <v>0</v>
      </c>
      <c r="E364" s="80">
        <f t="shared" si="2"/>
        <v>1</v>
      </c>
    </row>
    <row r="365" spans="1:5" x14ac:dyDescent="0.3">
      <c r="A365" s="80" t="e">
        <f t="shared" si="0"/>
        <v>#N/A</v>
      </c>
      <c r="C365" s="82" t="str">
        <f t="shared" si="1"/>
        <v>25% Complete</v>
      </c>
      <c r="D365" s="1">
        <f t="shared" si="1"/>
        <v>0</v>
      </c>
      <c r="E365" s="80">
        <f t="shared" si="2"/>
        <v>1</v>
      </c>
    </row>
    <row r="366" spans="1:5" x14ac:dyDescent="0.3">
      <c r="A366" s="80" t="e">
        <f t="shared" si="0"/>
        <v>#N/A</v>
      </c>
      <c r="C366" s="82" t="str">
        <f t="shared" si="1"/>
        <v>50% Complete</v>
      </c>
      <c r="D366" s="1" t="str">
        <f t="shared" si="1"/>
        <v xml:space="preserve"> </v>
      </c>
      <c r="E366" s="80">
        <f t="shared" si="2"/>
        <v>1</v>
      </c>
    </row>
    <row r="367" spans="1:5" x14ac:dyDescent="0.3">
      <c r="A367" s="80" t="e">
        <f t="shared" si="0"/>
        <v>#N/A</v>
      </c>
      <c r="C367" s="82" t="str">
        <f t="shared" si="1"/>
        <v>75% Complete</v>
      </c>
      <c r="D367" s="1" t="str">
        <f t="shared" si="1"/>
        <v xml:space="preserve"> </v>
      </c>
      <c r="E367" s="80">
        <f t="shared" si="2"/>
        <v>1</v>
      </c>
    </row>
    <row r="368" spans="1:5" x14ac:dyDescent="0.3">
      <c r="A368" s="80" t="e">
        <f t="shared" si="0"/>
        <v>#N/A</v>
      </c>
      <c r="C368" s="82" t="str">
        <f t="shared" si="1"/>
        <v>100% Complete</v>
      </c>
      <c r="D368" s="1">
        <f t="shared" si="1"/>
        <v>0</v>
      </c>
      <c r="E368" s="80">
        <f t="shared" si="2"/>
        <v>1</v>
      </c>
    </row>
    <row r="369" spans="1:5" ht="18" x14ac:dyDescent="0.4">
      <c r="A369" s="80">
        <f t="shared" si="0"/>
        <v>1</v>
      </c>
      <c r="C369" s="81" t="str">
        <f t="shared" si="1"/>
        <v>Marketing</v>
      </c>
      <c r="D369" s="1">
        <f t="shared" si="1"/>
        <v>0</v>
      </c>
      <c r="E369" s="80" t="e">
        <f t="shared" si="2"/>
        <v>#N/A</v>
      </c>
    </row>
    <row r="370" spans="1:5" x14ac:dyDescent="0.3">
      <c r="A370" s="80" t="e">
        <f t="shared" si="0"/>
        <v>#N/A</v>
      </c>
      <c r="C370" s="82" t="str">
        <f t="shared" si="1"/>
        <v>Pre-Listing</v>
      </c>
      <c r="D370" s="1">
        <f t="shared" si="1"/>
        <v>0</v>
      </c>
      <c r="E370" s="80">
        <f t="shared" si="2"/>
        <v>1</v>
      </c>
    </row>
    <row r="371" spans="1:5" x14ac:dyDescent="0.3">
      <c r="A371" s="80" t="e">
        <f t="shared" si="0"/>
        <v>#N/A</v>
      </c>
      <c r="C371" s="82" t="str">
        <f t="shared" si="1"/>
        <v>Marketing Plan</v>
      </c>
      <c r="D371" s="1">
        <f t="shared" si="1"/>
        <v>0</v>
      </c>
      <c r="E371" s="80">
        <f t="shared" si="2"/>
        <v>1</v>
      </c>
    </row>
    <row r="372" spans="1:5" x14ac:dyDescent="0.3">
      <c r="A372" s="80" t="e">
        <f t="shared" si="0"/>
        <v>#N/A</v>
      </c>
      <c r="C372" s="82" t="str">
        <f t="shared" si="1"/>
        <v>Wait List Process</v>
      </c>
      <c r="D372" s="1">
        <f t="shared" si="1"/>
        <v>0</v>
      </c>
      <c r="E372" s="80">
        <f t="shared" si="2"/>
        <v>1</v>
      </c>
    </row>
    <row r="373" spans="1:5" ht="18" x14ac:dyDescent="0.4">
      <c r="A373" s="80">
        <f t="shared" si="0"/>
        <v>1</v>
      </c>
      <c r="C373" s="81" t="str">
        <f t="shared" si="1"/>
        <v>Disposition</v>
      </c>
      <c r="D373" s="1">
        <f t="shared" si="1"/>
        <v>0</v>
      </c>
      <c r="E373" s="80" t="e">
        <f t="shared" si="2"/>
        <v>#N/A</v>
      </c>
    </row>
    <row r="374" spans="1:5" x14ac:dyDescent="0.3">
      <c r="A374" s="80" t="e">
        <f t="shared" si="0"/>
        <v>#N/A</v>
      </c>
      <c r="C374" s="82" t="str">
        <f t="shared" si="1"/>
        <v>Lease up, if applicable</v>
      </c>
      <c r="D374" s="1">
        <f t="shared" si="1"/>
        <v>0</v>
      </c>
      <c r="E374" s="80">
        <f t="shared" si="2"/>
        <v>1</v>
      </c>
    </row>
    <row r="375" spans="1:5" x14ac:dyDescent="0.3">
      <c r="A375" s="80" t="e">
        <f t="shared" si="0"/>
        <v>#N/A</v>
      </c>
      <c r="C375" s="82" t="str">
        <f t="shared" si="1"/>
        <v>Close Out</v>
      </c>
      <c r="D375" s="1">
        <f t="shared" si="1"/>
        <v>0</v>
      </c>
      <c r="E375" s="80">
        <f t="shared" si="2"/>
        <v>1</v>
      </c>
    </row>
  </sheetData>
  <mergeCells count="1">
    <mergeCell ref="A1:E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DAFA4-4B12-4141-9034-A798DEF480DD}">
  <sheetPr codeName="Sheet5">
    <tabColor rgb="FF9900CC"/>
  </sheetPr>
  <dimension ref="A1:V56"/>
  <sheetViews>
    <sheetView zoomScale="90" zoomScaleNormal="90" workbookViewId="0">
      <selection activeCell="D20" sqref="D20:H20"/>
    </sheetView>
  </sheetViews>
  <sheetFormatPr defaultRowHeight="14" x14ac:dyDescent="0.3"/>
  <cols>
    <col min="1" max="1" width="33.453125" style="1" bestFit="1" customWidth="1"/>
    <col min="2" max="3" width="15.7265625" style="42" customWidth="1"/>
    <col min="4" max="16384" width="8.7265625" style="1"/>
  </cols>
  <sheetData>
    <row r="1" spans="1:22" x14ac:dyDescent="0.3">
      <c r="A1" s="348" t="s">
        <v>103</v>
      </c>
      <c r="B1" s="349"/>
      <c r="C1" s="349"/>
      <c r="D1" s="349"/>
      <c r="E1" s="349"/>
      <c r="F1" s="349"/>
      <c r="G1" s="349"/>
      <c r="H1" s="350"/>
    </row>
    <row r="2" spans="1:22" x14ac:dyDescent="0.3">
      <c r="A2" s="351"/>
      <c r="B2" s="352"/>
      <c r="C2" s="352"/>
      <c r="D2" s="352"/>
      <c r="E2" s="352"/>
      <c r="F2" s="352"/>
      <c r="G2" s="352"/>
      <c r="H2" s="353"/>
    </row>
    <row r="3" spans="1:22" ht="25.5" x14ac:dyDescent="0.3">
      <c r="A3" s="83" t="s">
        <v>363</v>
      </c>
      <c r="B3" s="84" t="s">
        <v>104</v>
      </c>
      <c r="C3" s="84" t="s">
        <v>248</v>
      </c>
      <c r="D3" s="354" t="s">
        <v>105</v>
      </c>
      <c r="E3" s="354"/>
      <c r="F3" s="354"/>
      <c r="G3" s="354"/>
      <c r="H3" s="354"/>
      <c r="I3" s="32"/>
      <c r="J3" s="32"/>
      <c r="K3" s="32"/>
      <c r="L3" s="32"/>
      <c r="M3" s="32"/>
      <c r="N3" s="33"/>
      <c r="O3" s="33"/>
      <c r="P3" s="33"/>
      <c r="Q3" s="33"/>
      <c r="R3" s="33"/>
      <c r="S3" s="33"/>
      <c r="T3" s="33"/>
      <c r="U3" s="33"/>
      <c r="V3" s="33"/>
    </row>
    <row r="4" spans="1:22" x14ac:dyDescent="0.3">
      <c r="A4" s="356" t="s">
        <v>86</v>
      </c>
      <c r="B4" s="356"/>
      <c r="C4" s="356"/>
      <c r="D4" s="356"/>
      <c r="E4" s="356"/>
      <c r="F4" s="356"/>
      <c r="G4" s="356"/>
      <c r="H4" s="356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</row>
    <row r="5" spans="1:22" x14ac:dyDescent="0.3">
      <c r="A5" s="34" t="s">
        <v>69</v>
      </c>
      <c r="B5" s="85"/>
      <c r="C5" s="86"/>
      <c r="D5" s="345"/>
      <c r="E5" s="346"/>
      <c r="F5" s="346"/>
      <c r="G5" s="346"/>
      <c r="H5" s="347"/>
      <c r="I5" s="32"/>
      <c r="J5" s="32"/>
      <c r="K5" s="32"/>
      <c r="L5" s="32"/>
      <c r="M5" s="32"/>
      <c r="N5" s="36"/>
      <c r="O5" s="36"/>
      <c r="P5" s="36"/>
      <c r="Q5" s="36"/>
      <c r="R5" s="36"/>
      <c r="S5" s="36"/>
      <c r="T5" s="36"/>
      <c r="U5" s="36"/>
      <c r="V5" s="36"/>
    </row>
    <row r="6" spans="1:22" x14ac:dyDescent="0.3">
      <c r="A6" s="34" t="s">
        <v>85</v>
      </c>
      <c r="B6" s="85"/>
      <c r="C6" s="85"/>
      <c r="D6" s="345"/>
      <c r="E6" s="346"/>
      <c r="F6" s="346"/>
      <c r="G6" s="346"/>
      <c r="H6" s="347"/>
      <c r="I6" s="32"/>
      <c r="J6" s="32"/>
      <c r="K6" s="32"/>
      <c r="L6" s="32"/>
      <c r="M6" s="32"/>
      <c r="N6" s="36"/>
      <c r="O6" s="36"/>
      <c r="P6" s="36"/>
      <c r="Q6" s="36"/>
      <c r="R6" s="36"/>
      <c r="S6" s="36"/>
      <c r="T6" s="36"/>
      <c r="U6" s="36"/>
      <c r="V6" s="36"/>
    </row>
    <row r="7" spans="1:22" x14ac:dyDescent="0.3">
      <c r="A7" s="34" t="s">
        <v>106</v>
      </c>
      <c r="B7" s="85"/>
      <c r="C7" s="86"/>
      <c r="D7" s="345"/>
      <c r="E7" s="346"/>
      <c r="F7" s="346"/>
      <c r="G7" s="346"/>
      <c r="H7" s="347"/>
      <c r="I7" s="32"/>
      <c r="J7" s="32"/>
      <c r="K7" s="32"/>
      <c r="L7" s="32"/>
      <c r="M7" s="32"/>
      <c r="N7" s="36"/>
      <c r="O7" s="36"/>
      <c r="P7" s="36"/>
      <c r="Q7" s="36"/>
      <c r="R7" s="36"/>
      <c r="S7" s="36"/>
      <c r="T7" s="36"/>
      <c r="U7" s="36"/>
      <c r="V7" s="36"/>
    </row>
    <row r="8" spans="1:22" x14ac:dyDescent="0.3">
      <c r="A8" s="87" t="s">
        <v>107</v>
      </c>
      <c r="B8" s="88"/>
      <c r="C8" s="86"/>
      <c r="D8" s="345"/>
      <c r="E8" s="346"/>
      <c r="F8" s="346"/>
      <c r="G8" s="346"/>
      <c r="H8" s="347"/>
      <c r="I8" s="32"/>
      <c r="J8" s="32"/>
      <c r="K8" s="32"/>
      <c r="L8" s="32"/>
      <c r="M8" s="32"/>
      <c r="N8" s="36"/>
      <c r="O8" s="36"/>
      <c r="P8" s="36"/>
      <c r="Q8" s="36"/>
      <c r="R8" s="36"/>
      <c r="S8" s="36"/>
      <c r="T8" s="36"/>
      <c r="U8" s="36"/>
      <c r="V8" s="36"/>
    </row>
    <row r="9" spans="1:22" x14ac:dyDescent="0.3">
      <c r="A9" s="87" t="s">
        <v>108</v>
      </c>
      <c r="B9" s="88"/>
      <c r="C9" s="85"/>
      <c r="D9" s="345"/>
      <c r="E9" s="346"/>
      <c r="F9" s="346"/>
      <c r="G9" s="346"/>
      <c r="H9" s="347"/>
      <c r="I9" s="32"/>
      <c r="J9" s="32"/>
      <c r="K9" s="32"/>
      <c r="L9" s="32"/>
      <c r="M9" s="32"/>
      <c r="N9" s="36"/>
      <c r="O9" s="36"/>
      <c r="P9" s="36"/>
      <c r="Q9" s="36"/>
      <c r="R9" s="36"/>
      <c r="S9" s="36"/>
      <c r="T9" s="36"/>
      <c r="U9" s="36"/>
      <c r="V9" s="36"/>
    </row>
    <row r="10" spans="1:22" x14ac:dyDescent="0.3">
      <c r="A10" s="89" t="s">
        <v>109</v>
      </c>
      <c r="B10" s="90">
        <f>SUM(B5:B9)</f>
        <v>0</v>
      </c>
      <c r="C10" s="90">
        <f>SUM(C5:C9)</f>
        <v>0</v>
      </c>
      <c r="D10" s="355"/>
      <c r="E10" s="346"/>
      <c r="F10" s="346"/>
      <c r="G10" s="346"/>
      <c r="H10" s="347"/>
      <c r="I10" s="32"/>
      <c r="J10" s="32"/>
      <c r="K10" s="32"/>
      <c r="L10" s="32"/>
      <c r="M10" s="32"/>
      <c r="N10" s="36"/>
      <c r="O10" s="36"/>
      <c r="P10" s="36"/>
      <c r="Q10" s="36"/>
      <c r="R10" s="36"/>
      <c r="S10" s="36"/>
      <c r="T10" s="36"/>
      <c r="U10" s="36"/>
      <c r="V10" s="36"/>
    </row>
    <row r="11" spans="1:22" x14ac:dyDescent="0.3">
      <c r="A11" s="91" t="s">
        <v>22</v>
      </c>
      <c r="B11" s="92"/>
      <c r="C11" s="92"/>
      <c r="D11" s="345"/>
      <c r="E11" s="346"/>
      <c r="F11" s="346"/>
      <c r="G11" s="346"/>
      <c r="H11" s="347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</row>
    <row r="12" spans="1:22" x14ac:dyDescent="0.3">
      <c r="A12" s="34" t="s">
        <v>110</v>
      </c>
      <c r="B12" s="93"/>
      <c r="C12" s="93"/>
      <c r="D12" s="345"/>
      <c r="E12" s="346"/>
      <c r="F12" s="346"/>
      <c r="G12" s="346"/>
      <c r="H12" s="347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</row>
    <row r="13" spans="1:22" x14ac:dyDescent="0.3">
      <c r="A13" s="34" t="s">
        <v>111</v>
      </c>
      <c r="B13" s="93"/>
      <c r="C13" s="93"/>
      <c r="D13" s="345"/>
      <c r="E13" s="346"/>
      <c r="F13" s="346"/>
      <c r="G13" s="346"/>
      <c r="H13" s="347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</row>
    <row r="14" spans="1:22" x14ac:dyDescent="0.3">
      <c r="A14" s="34" t="s">
        <v>112</v>
      </c>
      <c r="B14" s="93"/>
      <c r="C14" s="93"/>
      <c r="D14" s="345"/>
      <c r="E14" s="346"/>
      <c r="F14" s="346"/>
      <c r="G14" s="346"/>
      <c r="H14" s="347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</row>
    <row r="15" spans="1:22" x14ac:dyDescent="0.3">
      <c r="A15" s="89" t="s">
        <v>113</v>
      </c>
      <c r="B15" s="90">
        <f>SUM(B12:B14)</f>
        <v>0</v>
      </c>
      <c r="C15" s="90">
        <f>SUM(C12:C14)</f>
        <v>0</v>
      </c>
      <c r="D15" s="345"/>
      <c r="E15" s="346"/>
      <c r="F15" s="346"/>
      <c r="G15" s="346"/>
      <c r="H15" s="347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</row>
    <row r="16" spans="1:22" x14ac:dyDescent="0.3">
      <c r="A16" s="356" t="s">
        <v>23</v>
      </c>
      <c r="B16" s="356"/>
      <c r="C16" s="356"/>
      <c r="D16" s="356"/>
      <c r="E16" s="356"/>
      <c r="F16" s="356"/>
      <c r="G16" s="356"/>
      <c r="H16" s="359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</row>
    <row r="17" spans="1:22" x14ac:dyDescent="0.3">
      <c r="A17" s="34" t="s">
        <v>114</v>
      </c>
      <c r="B17" s="85"/>
      <c r="C17" s="94"/>
      <c r="D17" s="345"/>
      <c r="E17" s="346"/>
      <c r="F17" s="346"/>
      <c r="G17" s="346"/>
      <c r="H17" s="347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</row>
    <row r="18" spans="1:22" x14ac:dyDescent="0.3">
      <c r="A18" s="95" t="s">
        <v>15</v>
      </c>
      <c r="B18" s="85"/>
      <c r="C18" s="94"/>
      <c r="D18" s="345"/>
      <c r="E18" s="357"/>
      <c r="F18" s="357"/>
      <c r="G18" s="357"/>
      <c r="H18" s="358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</row>
    <row r="19" spans="1:22" x14ac:dyDescent="0.3">
      <c r="A19" s="34" t="s">
        <v>115</v>
      </c>
      <c r="B19" s="85"/>
      <c r="C19" s="85"/>
      <c r="D19" s="345"/>
      <c r="E19" s="357"/>
      <c r="F19" s="357"/>
      <c r="G19" s="357"/>
      <c r="H19" s="358"/>
    </row>
    <row r="20" spans="1:22" x14ac:dyDescent="0.3">
      <c r="A20" s="34" t="s">
        <v>116</v>
      </c>
      <c r="B20" s="85"/>
      <c r="C20" s="85"/>
      <c r="D20" s="345"/>
      <c r="E20" s="346"/>
      <c r="F20" s="346"/>
      <c r="G20" s="346"/>
      <c r="H20" s="347"/>
    </row>
    <row r="21" spans="1:22" x14ac:dyDescent="0.3">
      <c r="A21" s="34" t="s">
        <v>117</v>
      </c>
      <c r="B21" s="85"/>
      <c r="C21" s="85"/>
      <c r="D21" s="345"/>
      <c r="E21" s="346"/>
      <c r="F21" s="346"/>
      <c r="G21" s="346"/>
      <c r="H21" s="347"/>
    </row>
    <row r="22" spans="1:22" x14ac:dyDescent="0.3">
      <c r="A22" s="34" t="s">
        <v>118</v>
      </c>
      <c r="B22" s="85"/>
      <c r="C22" s="85"/>
      <c r="D22" s="345"/>
      <c r="E22" s="346"/>
      <c r="F22" s="346"/>
      <c r="G22" s="346"/>
      <c r="H22" s="347"/>
    </row>
    <row r="23" spans="1:22" x14ac:dyDescent="0.3">
      <c r="A23" s="34" t="s">
        <v>119</v>
      </c>
      <c r="B23" s="85"/>
      <c r="C23" s="85"/>
      <c r="D23" s="345"/>
      <c r="E23" s="346"/>
      <c r="F23" s="346"/>
      <c r="G23" s="346"/>
      <c r="H23" s="347"/>
    </row>
    <row r="24" spans="1:22" x14ac:dyDescent="0.3">
      <c r="A24" s="34" t="s">
        <v>120</v>
      </c>
      <c r="B24" s="85"/>
      <c r="C24" s="85"/>
      <c r="D24" s="345"/>
      <c r="E24" s="346"/>
      <c r="F24" s="346"/>
      <c r="G24" s="346"/>
      <c r="H24" s="347"/>
    </row>
    <row r="25" spans="1:22" x14ac:dyDescent="0.3">
      <c r="A25" s="34" t="s">
        <v>121</v>
      </c>
      <c r="B25" s="85"/>
      <c r="C25" s="85"/>
      <c r="D25" s="345"/>
      <c r="E25" s="346"/>
      <c r="F25" s="346"/>
      <c r="G25" s="346"/>
      <c r="H25" s="347"/>
    </row>
    <row r="26" spans="1:22" x14ac:dyDescent="0.3">
      <c r="A26" s="34" t="s">
        <v>122</v>
      </c>
      <c r="B26" s="85"/>
      <c r="C26" s="85"/>
      <c r="D26" s="345"/>
      <c r="E26" s="346"/>
      <c r="F26" s="346"/>
      <c r="G26" s="346"/>
      <c r="H26" s="347"/>
    </row>
    <row r="27" spans="1:22" x14ac:dyDescent="0.3">
      <c r="A27" s="34" t="s">
        <v>123</v>
      </c>
      <c r="B27" s="85"/>
      <c r="C27" s="85"/>
      <c r="D27" s="362"/>
      <c r="E27" s="363"/>
      <c r="F27" s="363"/>
      <c r="G27" s="363"/>
      <c r="H27" s="364"/>
    </row>
    <row r="28" spans="1:22" x14ac:dyDescent="0.3">
      <c r="A28" s="34" t="s">
        <v>124</v>
      </c>
      <c r="B28" s="85"/>
      <c r="C28" s="85"/>
      <c r="D28" s="362"/>
      <c r="E28" s="363"/>
      <c r="F28" s="363"/>
      <c r="G28" s="363"/>
      <c r="H28" s="364"/>
    </row>
    <row r="29" spans="1:22" x14ac:dyDescent="0.3">
      <c r="A29" s="34" t="s">
        <v>125</v>
      </c>
      <c r="B29" s="85"/>
      <c r="C29" s="85"/>
      <c r="D29" s="362"/>
      <c r="E29" s="363"/>
      <c r="F29" s="363"/>
      <c r="G29" s="363"/>
      <c r="H29" s="364"/>
    </row>
    <row r="30" spans="1:22" x14ac:dyDescent="0.3">
      <c r="A30" s="34" t="s">
        <v>126</v>
      </c>
      <c r="B30" s="85"/>
      <c r="C30" s="85"/>
      <c r="D30" s="362"/>
      <c r="E30" s="363"/>
      <c r="F30" s="363"/>
      <c r="G30" s="363"/>
      <c r="H30" s="364"/>
    </row>
    <row r="31" spans="1:22" x14ac:dyDescent="0.3">
      <c r="A31" s="34" t="s">
        <v>268</v>
      </c>
      <c r="B31" s="85"/>
      <c r="C31" s="85"/>
      <c r="D31" s="362"/>
      <c r="E31" s="363"/>
      <c r="F31" s="363"/>
      <c r="G31" s="363"/>
      <c r="H31" s="364"/>
    </row>
    <row r="32" spans="1:22" x14ac:dyDescent="0.3">
      <c r="A32" s="34" t="s">
        <v>127</v>
      </c>
      <c r="B32" s="85"/>
      <c r="C32" s="85"/>
      <c r="D32" s="345"/>
      <c r="E32" s="346"/>
      <c r="F32" s="346"/>
      <c r="G32" s="346"/>
      <c r="H32" s="347"/>
    </row>
    <row r="33" spans="1:8" x14ac:dyDescent="0.3">
      <c r="A33" s="34" t="s">
        <v>128</v>
      </c>
      <c r="B33" s="85"/>
      <c r="C33" s="85"/>
      <c r="D33" s="345"/>
      <c r="E33" s="346"/>
      <c r="F33" s="346"/>
      <c r="G33" s="346"/>
      <c r="H33" s="347"/>
    </row>
    <row r="34" spans="1:8" x14ac:dyDescent="0.3">
      <c r="A34" s="34" t="s">
        <v>129</v>
      </c>
      <c r="B34" s="85"/>
      <c r="C34" s="85"/>
      <c r="D34" s="345"/>
      <c r="E34" s="346"/>
      <c r="F34" s="346"/>
      <c r="G34" s="346"/>
      <c r="H34" s="347"/>
    </row>
    <row r="35" spans="1:8" x14ac:dyDescent="0.3">
      <c r="A35" s="34" t="s">
        <v>130</v>
      </c>
      <c r="B35" s="85"/>
      <c r="C35" s="85"/>
      <c r="D35" s="345"/>
      <c r="E35" s="346"/>
      <c r="F35" s="346"/>
      <c r="G35" s="346"/>
      <c r="H35" s="347"/>
    </row>
    <row r="36" spans="1:8" x14ac:dyDescent="0.3">
      <c r="A36" s="34" t="s">
        <v>131</v>
      </c>
      <c r="B36" s="85"/>
      <c r="C36" s="85"/>
      <c r="D36" s="345"/>
      <c r="E36" s="346"/>
      <c r="F36" s="346"/>
      <c r="G36" s="346"/>
      <c r="H36" s="347"/>
    </row>
    <row r="37" spans="1:8" x14ac:dyDescent="0.3">
      <c r="A37" s="34" t="s">
        <v>112</v>
      </c>
      <c r="B37" s="85"/>
      <c r="C37" s="85"/>
      <c r="D37" s="345"/>
      <c r="E37" s="346"/>
      <c r="F37" s="346"/>
      <c r="G37" s="346"/>
      <c r="H37" s="347"/>
    </row>
    <row r="38" spans="1:8" x14ac:dyDescent="0.3">
      <c r="A38" s="34" t="s">
        <v>132</v>
      </c>
      <c r="B38" s="85"/>
      <c r="C38" s="85"/>
      <c r="D38" s="345"/>
      <c r="E38" s="346"/>
      <c r="F38" s="346"/>
      <c r="G38" s="346"/>
      <c r="H38" s="347"/>
    </row>
    <row r="39" spans="1:8" x14ac:dyDescent="0.3">
      <c r="A39" s="89" t="s">
        <v>133</v>
      </c>
      <c r="B39" s="90">
        <f>SUM(B17:B38)</f>
        <v>0</v>
      </c>
      <c r="C39" s="90">
        <f>SUM(C17:C38)</f>
        <v>0</v>
      </c>
      <c r="D39" s="345"/>
      <c r="E39" s="346"/>
      <c r="F39" s="346"/>
      <c r="G39" s="346"/>
      <c r="H39" s="347"/>
    </row>
    <row r="40" spans="1:8" x14ac:dyDescent="0.3">
      <c r="A40" s="356" t="s">
        <v>134</v>
      </c>
      <c r="B40" s="356"/>
      <c r="C40" s="356"/>
      <c r="D40" s="356"/>
      <c r="E40" s="356"/>
      <c r="F40" s="356"/>
      <c r="G40" s="356"/>
      <c r="H40" s="359"/>
    </row>
    <row r="41" spans="1:8" x14ac:dyDescent="0.3">
      <c r="A41" s="34" t="s">
        <v>135</v>
      </c>
      <c r="B41" s="85"/>
      <c r="C41" s="85"/>
      <c r="D41" s="345"/>
      <c r="E41" s="346"/>
      <c r="F41" s="346"/>
      <c r="G41" s="346"/>
      <c r="H41" s="347"/>
    </row>
    <row r="42" spans="1:8" x14ac:dyDescent="0.3">
      <c r="A42" s="34" t="s">
        <v>136</v>
      </c>
      <c r="B42" s="85"/>
      <c r="C42" s="85"/>
      <c r="D42" s="345"/>
      <c r="E42" s="346"/>
      <c r="F42" s="346"/>
      <c r="G42" s="346"/>
      <c r="H42" s="347"/>
    </row>
    <row r="43" spans="1:8" x14ac:dyDescent="0.3">
      <c r="A43" s="34" t="s">
        <v>346</v>
      </c>
      <c r="B43" s="85"/>
      <c r="C43" s="85"/>
      <c r="D43" s="345"/>
      <c r="E43" s="346"/>
      <c r="F43" s="346"/>
      <c r="G43" s="346"/>
      <c r="H43" s="347"/>
    </row>
    <row r="44" spans="1:8" x14ac:dyDescent="0.3">
      <c r="A44" s="34" t="s">
        <v>137</v>
      </c>
      <c r="B44" s="85"/>
      <c r="C44" s="85"/>
      <c r="D44" s="345"/>
      <c r="E44" s="346"/>
      <c r="F44" s="346"/>
      <c r="G44" s="346"/>
      <c r="H44" s="347"/>
    </row>
    <row r="45" spans="1:8" x14ac:dyDescent="0.3">
      <c r="A45" s="34" t="s">
        <v>138</v>
      </c>
      <c r="B45" s="85"/>
      <c r="C45" s="85"/>
      <c r="D45" s="345"/>
      <c r="E45" s="346"/>
      <c r="F45" s="346"/>
      <c r="G45" s="346"/>
      <c r="H45" s="347"/>
    </row>
    <row r="46" spans="1:8" x14ac:dyDescent="0.3">
      <c r="A46" s="34" t="s">
        <v>139</v>
      </c>
      <c r="B46" s="85"/>
      <c r="C46" s="85"/>
      <c r="D46" s="345"/>
      <c r="E46" s="346"/>
      <c r="F46" s="346"/>
      <c r="G46" s="346"/>
      <c r="H46" s="347"/>
    </row>
    <row r="47" spans="1:8" x14ac:dyDescent="0.3">
      <c r="A47" s="34" t="s">
        <v>140</v>
      </c>
      <c r="B47" s="85"/>
      <c r="C47" s="85"/>
      <c r="D47" s="345"/>
      <c r="E47" s="346"/>
      <c r="F47" s="346"/>
      <c r="G47" s="346"/>
      <c r="H47" s="347"/>
    </row>
    <row r="48" spans="1:8" x14ac:dyDescent="0.3">
      <c r="A48" s="96" t="s">
        <v>141</v>
      </c>
      <c r="B48" s="85"/>
      <c r="C48" s="85"/>
      <c r="D48" s="345"/>
      <c r="E48" s="346"/>
      <c r="F48" s="346"/>
      <c r="G48" s="346"/>
      <c r="H48" s="347"/>
    </row>
    <row r="49" spans="1:11" x14ac:dyDescent="0.3">
      <c r="A49" s="34" t="s">
        <v>95</v>
      </c>
      <c r="B49" s="85"/>
      <c r="C49" s="85"/>
      <c r="D49" s="345"/>
      <c r="E49" s="346"/>
      <c r="F49" s="346"/>
      <c r="G49" s="346"/>
      <c r="H49" s="347"/>
    </row>
    <row r="50" spans="1:11" x14ac:dyDescent="0.3">
      <c r="A50" s="34" t="s">
        <v>142</v>
      </c>
      <c r="B50" s="85"/>
      <c r="C50" s="85"/>
      <c r="D50" s="97"/>
      <c r="E50" s="98"/>
      <c r="F50" s="98"/>
      <c r="G50" s="98"/>
      <c r="H50" s="99"/>
    </row>
    <row r="51" spans="1:11" x14ac:dyDescent="0.3">
      <c r="A51" s="34" t="s">
        <v>143</v>
      </c>
      <c r="B51" s="85"/>
      <c r="C51" s="85"/>
      <c r="D51" s="345"/>
      <c r="E51" s="346"/>
      <c r="F51" s="346"/>
      <c r="G51" s="346"/>
      <c r="H51" s="347"/>
      <c r="I51" s="32"/>
      <c r="J51" s="32"/>
      <c r="K51" s="32"/>
    </row>
    <row r="52" spans="1:11" x14ac:dyDescent="0.3">
      <c r="A52" s="89" t="s">
        <v>144</v>
      </c>
      <c r="B52" s="90">
        <f>SUM(B41:B51)</f>
        <v>0</v>
      </c>
      <c r="C52" s="90">
        <f>SUM(C41:C51)</f>
        <v>0</v>
      </c>
      <c r="D52" s="345"/>
      <c r="E52" s="346"/>
      <c r="F52" s="346"/>
      <c r="G52" s="346"/>
      <c r="H52" s="347"/>
      <c r="I52" s="32"/>
      <c r="J52" s="32"/>
      <c r="K52" s="32"/>
    </row>
    <row r="53" spans="1:11" x14ac:dyDescent="0.3">
      <c r="A53" s="360"/>
      <c r="B53" s="360"/>
      <c r="C53" s="360"/>
      <c r="D53" s="360"/>
      <c r="E53" s="360"/>
      <c r="F53" s="360"/>
      <c r="G53" s="360"/>
      <c r="H53" s="361"/>
      <c r="I53" s="32"/>
      <c r="J53" s="32"/>
      <c r="K53" s="39"/>
    </row>
    <row r="54" spans="1:11" ht="15.5" x14ac:dyDescent="0.35">
      <c r="A54" s="100" t="s">
        <v>145</v>
      </c>
      <c r="B54" s="101">
        <f>B10+B15+B39+B52</f>
        <v>0</v>
      </c>
      <c r="C54" s="101">
        <f>C10+C15+C39+C52</f>
        <v>0</v>
      </c>
      <c r="D54" s="345"/>
      <c r="E54" s="346"/>
      <c r="F54" s="346"/>
      <c r="G54" s="346"/>
      <c r="H54" s="347"/>
    </row>
    <row r="56" spans="1:11" ht="14.5" x14ac:dyDescent="0.35">
      <c r="A56" s="40"/>
      <c r="B56" s="41"/>
      <c r="C56" s="41"/>
    </row>
  </sheetData>
  <mergeCells count="52">
    <mergeCell ref="D27:H27"/>
    <mergeCell ref="D28:H28"/>
    <mergeCell ref="D29:H29"/>
    <mergeCell ref="D30:H30"/>
    <mergeCell ref="D31:H31"/>
    <mergeCell ref="D52:H52"/>
    <mergeCell ref="D54:H54"/>
    <mergeCell ref="D46:H46"/>
    <mergeCell ref="D47:H47"/>
    <mergeCell ref="D48:H48"/>
    <mergeCell ref="D49:H49"/>
    <mergeCell ref="D51:H51"/>
    <mergeCell ref="A53:H53"/>
    <mergeCell ref="D45:H45"/>
    <mergeCell ref="D32:H32"/>
    <mergeCell ref="D33:H33"/>
    <mergeCell ref="D34:H34"/>
    <mergeCell ref="D35:H35"/>
    <mergeCell ref="D36:H36"/>
    <mergeCell ref="D39:H39"/>
    <mergeCell ref="D41:H41"/>
    <mergeCell ref="D42:H42"/>
    <mergeCell ref="D43:H43"/>
    <mergeCell ref="D44:H44"/>
    <mergeCell ref="D37:H37"/>
    <mergeCell ref="D38:H38"/>
    <mergeCell ref="A40:H40"/>
    <mergeCell ref="D26:H26"/>
    <mergeCell ref="D15:H15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A16:H16"/>
    <mergeCell ref="D14:H14"/>
    <mergeCell ref="A1:H2"/>
    <mergeCell ref="D3:H3"/>
    <mergeCell ref="D5:H5"/>
    <mergeCell ref="D6:H6"/>
    <mergeCell ref="D7:H7"/>
    <mergeCell ref="D8:H8"/>
    <mergeCell ref="D9:H9"/>
    <mergeCell ref="D10:H10"/>
    <mergeCell ref="D11:H11"/>
    <mergeCell ref="D12:H12"/>
    <mergeCell ref="D13:H13"/>
    <mergeCell ref="A4:H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F80DF-490D-4B13-BF3F-80942C0F2253}">
  <sheetPr>
    <tabColor rgb="FF9900CC"/>
  </sheetPr>
  <dimension ref="A1:V61"/>
  <sheetViews>
    <sheetView topLeftCell="A4" zoomScaleNormal="100" workbookViewId="0">
      <selection activeCell="A6" sqref="A6:B6"/>
    </sheetView>
  </sheetViews>
  <sheetFormatPr defaultRowHeight="14" x14ac:dyDescent="0.3"/>
  <cols>
    <col min="1" max="1" width="33.453125" style="1" bestFit="1" customWidth="1"/>
    <col min="2" max="2" width="15.7265625" style="42" customWidth="1"/>
    <col min="3" max="3" width="18.90625" style="42" customWidth="1"/>
    <col min="4" max="4" width="19.7265625" style="1" customWidth="1"/>
    <col min="5" max="16384" width="8.7265625" style="1"/>
  </cols>
  <sheetData>
    <row r="1" spans="1:22" ht="14.5" customHeight="1" x14ac:dyDescent="0.3">
      <c r="A1" s="351" t="s">
        <v>350</v>
      </c>
      <c r="B1" s="352"/>
      <c r="C1" s="352"/>
      <c r="D1" s="352"/>
    </row>
    <row r="2" spans="1:22" ht="15" customHeight="1" x14ac:dyDescent="0.3">
      <c r="A2" s="351"/>
      <c r="B2" s="352"/>
      <c r="C2" s="352"/>
      <c r="D2" s="352"/>
    </row>
    <row r="3" spans="1:22" ht="28" customHeight="1" x14ac:dyDescent="0.3">
      <c r="A3" s="368" t="s">
        <v>415</v>
      </c>
      <c r="B3" s="368"/>
      <c r="C3" s="375"/>
      <c r="D3" s="375"/>
      <c r="I3" s="32"/>
      <c r="J3" s="32"/>
      <c r="K3" s="32"/>
      <c r="L3" s="32"/>
      <c r="M3" s="32"/>
      <c r="N3" s="33"/>
      <c r="O3" s="33"/>
      <c r="P3" s="33"/>
      <c r="Q3" s="33"/>
      <c r="R3" s="33"/>
      <c r="S3" s="33"/>
      <c r="T3" s="33"/>
      <c r="U3" s="33"/>
      <c r="V3" s="33"/>
    </row>
    <row r="4" spans="1:22" ht="14.5" customHeight="1" x14ac:dyDescent="0.3">
      <c r="A4" s="368" t="s">
        <v>416</v>
      </c>
      <c r="B4" s="368"/>
      <c r="C4" s="376"/>
      <c r="D4" s="376"/>
      <c r="E4" s="34"/>
      <c r="F4" s="34"/>
      <c r="G4" s="34"/>
      <c r="H4" s="34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</row>
    <row r="5" spans="1:22" x14ac:dyDescent="0.3">
      <c r="A5" s="368" t="s">
        <v>417</v>
      </c>
      <c r="B5" s="368"/>
      <c r="C5" s="376"/>
      <c r="D5" s="376"/>
      <c r="E5" s="35"/>
      <c r="F5" s="35"/>
      <c r="G5" s="35"/>
      <c r="H5" s="35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</row>
    <row r="6" spans="1:22" x14ac:dyDescent="0.3">
      <c r="A6" s="368" t="s">
        <v>418</v>
      </c>
      <c r="B6" s="368"/>
      <c r="C6" s="376"/>
      <c r="D6" s="376"/>
      <c r="E6" s="35"/>
      <c r="F6" s="35"/>
      <c r="G6" s="35"/>
      <c r="H6" s="35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</row>
    <row r="7" spans="1:22" x14ac:dyDescent="0.3">
      <c r="A7" s="366"/>
      <c r="B7" s="367"/>
      <c r="C7" s="367"/>
      <c r="D7" s="367"/>
      <c r="E7" s="35"/>
      <c r="F7" s="35"/>
      <c r="G7" s="35"/>
      <c r="H7" s="35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</row>
    <row r="8" spans="1:22" x14ac:dyDescent="0.3">
      <c r="A8" s="370" t="s">
        <v>351</v>
      </c>
      <c r="B8" s="371"/>
      <c r="C8" s="371"/>
      <c r="D8" s="371"/>
      <c r="E8" s="35"/>
      <c r="F8" s="35"/>
      <c r="G8" s="35"/>
      <c r="H8" s="35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</row>
    <row r="9" spans="1:22" ht="14.5" customHeight="1" x14ac:dyDescent="0.3">
      <c r="A9" s="374" t="s">
        <v>352</v>
      </c>
      <c r="B9" s="374"/>
      <c r="C9" s="372" t="s">
        <v>353</v>
      </c>
      <c r="D9" s="37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</row>
    <row r="10" spans="1:22" x14ac:dyDescent="0.3">
      <c r="A10" s="369" t="s">
        <v>354</v>
      </c>
      <c r="B10" s="369"/>
      <c r="C10" s="373"/>
      <c r="D10" s="373"/>
      <c r="I10" s="32"/>
      <c r="J10" s="32"/>
      <c r="K10" s="32"/>
      <c r="L10" s="32"/>
      <c r="M10" s="32"/>
      <c r="N10" s="36"/>
      <c r="O10" s="36"/>
      <c r="P10" s="36"/>
      <c r="Q10" s="36"/>
      <c r="R10" s="36"/>
      <c r="S10" s="36"/>
      <c r="T10" s="36"/>
      <c r="U10" s="36"/>
      <c r="V10" s="36"/>
    </row>
    <row r="11" spans="1:22" x14ac:dyDescent="0.3">
      <c r="A11" s="369" t="s">
        <v>357</v>
      </c>
      <c r="B11" s="369"/>
      <c r="C11" s="373"/>
      <c r="D11" s="373"/>
      <c r="I11" s="32"/>
      <c r="J11" s="32"/>
      <c r="K11" s="32"/>
      <c r="L11" s="32"/>
      <c r="M11" s="32"/>
      <c r="N11" s="36"/>
      <c r="O11" s="36"/>
      <c r="P11" s="36"/>
      <c r="Q11" s="36"/>
      <c r="R11" s="36"/>
      <c r="S11" s="36"/>
      <c r="T11" s="36"/>
      <c r="U11" s="36"/>
      <c r="V11" s="36"/>
    </row>
    <row r="12" spans="1:22" x14ac:dyDescent="0.3">
      <c r="A12" s="369" t="s">
        <v>355</v>
      </c>
      <c r="B12" s="369"/>
      <c r="C12" s="373"/>
      <c r="D12" s="373"/>
      <c r="I12" s="32"/>
      <c r="J12" s="32"/>
      <c r="K12" s="32"/>
      <c r="L12" s="32"/>
      <c r="M12" s="32"/>
      <c r="N12" s="36"/>
      <c r="O12" s="36"/>
      <c r="P12" s="36"/>
      <c r="Q12" s="36"/>
      <c r="R12" s="36"/>
      <c r="S12" s="36"/>
      <c r="T12" s="36"/>
      <c r="U12" s="36"/>
      <c r="V12" s="36"/>
    </row>
    <row r="13" spans="1:22" x14ac:dyDescent="0.3">
      <c r="A13" s="369" t="s">
        <v>356</v>
      </c>
      <c r="B13" s="369"/>
      <c r="C13" s="373"/>
      <c r="D13" s="373"/>
      <c r="I13" s="32"/>
      <c r="J13" s="32"/>
      <c r="K13" s="32"/>
      <c r="L13" s="32"/>
      <c r="M13" s="32"/>
      <c r="N13" s="36"/>
      <c r="O13" s="36"/>
      <c r="P13" s="36"/>
      <c r="Q13" s="36"/>
      <c r="R13" s="36"/>
      <c r="S13" s="36"/>
      <c r="T13" s="36"/>
      <c r="U13" s="36"/>
      <c r="V13" s="36"/>
    </row>
    <row r="14" spans="1:22" x14ac:dyDescent="0.3">
      <c r="A14" s="369" t="s">
        <v>16</v>
      </c>
      <c r="B14" s="369"/>
      <c r="C14" s="373"/>
      <c r="D14" s="373"/>
      <c r="I14" s="32"/>
      <c r="J14" s="32"/>
      <c r="K14" s="32"/>
      <c r="L14" s="32"/>
      <c r="M14" s="32"/>
      <c r="N14" s="36"/>
      <c r="O14" s="36"/>
      <c r="P14" s="36"/>
      <c r="Q14" s="36"/>
      <c r="R14" s="36"/>
      <c r="S14" s="36"/>
      <c r="T14" s="36"/>
      <c r="U14" s="36"/>
      <c r="V14" s="36"/>
    </row>
    <row r="15" spans="1:22" x14ac:dyDescent="0.3">
      <c r="A15" s="369" t="s">
        <v>8</v>
      </c>
      <c r="B15" s="369"/>
      <c r="C15" s="373"/>
      <c r="D15" s="373"/>
      <c r="I15" s="32"/>
      <c r="J15" s="32"/>
      <c r="K15" s="32"/>
      <c r="L15" s="32"/>
      <c r="M15" s="32"/>
      <c r="N15" s="36"/>
      <c r="O15" s="36"/>
      <c r="P15" s="36"/>
      <c r="Q15" s="36"/>
      <c r="R15" s="36"/>
      <c r="S15" s="36"/>
      <c r="T15" s="36"/>
      <c r="U15" s="36"/>
      <c r="V15" s="36"/>
    </row>
    <row r="16" spans="1:22" x14ac:dyDescent="0.3">
      <c r="A16" s="309"/>
      <c r="B16" s="309"/>
      <c r="C16" s="309"/>
      <c r="D16" s="309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</row>
    <row r="17" spans="1:22" ht="14.5" thickBot="1" x14ac:dyDescent="0.35">
      <c r="A17" s="365" t="s">
        <v>358</v>
      </c>
      <c r="B17" s="365"/>
      <c r="C17" s="365"/>
      <c r="D17" s="365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</row>
    <row r="18" spans="1:22" ht="39" x14ac:dyDescent="0.3">
      <c r="A18" s="102" t="s">
        <v>359</v>
      </c>
      <c r="B18" s="103" t="s">
        <v>360</v>
      </c>
      <c r="C18" s="104" t="s">
        <v>361</v>
      </c>
      <c r="D18" s="105" t="s">
        <v>362</v>
      </c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</row>
    <row r="19" spans="1:22" x14ac:dyDescent="0.3">
      <c r="A19" s="106"/>
      <c r="B19" s="30"/>
      <c r="C19" s="30"/>
      <c r="D19" s="31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</row>
    <row r="20" spans="1:22" x14ac:dyDescent="0.3">
      <c r="A20" s="106"/>
      <c r="B20" s="30"/>
      <c r="C20" s="30"/>
      <c r="D20" s="31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</row>
    <row r="21" spans="1:22" x14ac:dyDescent="0.3">
      <c r="A21" s="106"/>
      <c r="B21" s="30"/>
      <c r="C21" s="30"/>
      <c r="D21" s="31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</row>
    <row r="22" spans="1:22" x14ac:dyDescent="0.3">
      <c r="A22" s="106"/>
      <c r="B22" s="30"/>
      <c r="C22" s="30"/>
      <c r="D22" s="31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</row>
    <row r="23" spans="1:22" x14ac:dyDescent="0.3">
      <c r="A23" s="106"/>
      <c r="B23" s="30"/>
      <c r="C23" s="30"/>
      <c r="D23" s="31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</row>
    <row r="24" spans="1:22" x14ac:dyDescent="0.3">
      <c r="A24" s="106"/>
      <c r="B24" s="30"/>
      <c r="C24" s="30"/>
      <c r="D24" s="31"/>
    </row>
    <row r="25" spans="1:22" x14ac:dyDescent="0.3">
      <c r="A25" s="106"/>
      <c r="B25" s="30"/>
      <c r="C25" s="30"/>
      <c r="D25" s="31"/>
    </row>
    <row r="26" spans="1:22" x14ac:dyDescent="0.3">
      <c r="A26" s="106"/>
      <c r="B26" s="30"/>
      <c r="C26" s="30"/>
      <c r="D26" s="31"/>
    </row>
    <row r="27" spans="1:22" x14ac:dyDescent="0.3">
      <c r="A27" s="106"/>
      <c r="B27" s="30"/>
      <c r="C27" s="30"/>
      <c r="D27" s="31"/>
    </row>
    <row r="28" spans="1:22" x14ac:dyDescent="0.3">
      <c r="A28" s="106"/>
      <c r="B28" s="30"/>
      <c r="C28" s="30"/>
      <c r="D28" s="31"/>
    </row>
    <row r="29" spans="1:22" x14ac:dyDescent="0.3">
      <c r="A29" s="106"/>
      <c r="B29" s="30"/>
      <c r="C29" s="30"/>
      <c r="D29" s="31"/>
    </row>
    <row r="30" spans="1:22" x14ac:dyDescent="0.3">
      <c r="A30" s="106"/>
      <c r="B30" s="30"/>
      <c r="C30" s="30"/>
      <c r="D30" s="31"/>
    </row>
    <row r="31" spans="1:22" x14ac:dyDescent="0.3">
      <c r="A31" s="106"/>
      <c r="B31" s="30"/>
      <c r="C31" s="30"/>
      <c r="D31" s="31"/>
    </row>
    <row r="32" spans="1:22" x14ac:dyDescent="0.3">
      <c r="A32" s="106"/>
      <c r="B32" s="30"/>
      <c r="C32" s="30"/>
      <c r="D32" s="31"/>
    </row>
    <row r="33" spans="1:4" x14ac:dyDescent="0.3">
      <c r="A33" s="106"/>
      <c r="B33" s="30"/>
      <c r="C33" s="30"/>
      <c r="D33" s="31"/>
    </row>
    <row r="34" spans="1:4" x14ac:dyDescent="0.3">
      <c r="A34" s="106"/>
      <c r="B34" s="30"/>
      <c r="C34" s="30"/>
      <c r="D34" s="31"/>
    </row>
    <row r="35" spans="1:4" x14ac:dyDescent="0.3">
      <c r="A35" s="106"/>
      <c r="B35" s="30"/>
      <c r="C35" s="30"/>
      <c r="D35" s="31"/>
    </row>
    <row r="36" spans="1:4" x14ac:dyDescent="0.3">
      <c r="A36" s="106"/>
      <c r="B36" s="30"/>
      <c r="C36" s="30"/>
      <c r="D36" s="31"/>
    </row>
    <row r="37" spans="1:4" x14ac:dyDescent="0.3">
      <c r="A37" s="106"/>
      <c r="B37" s="30"/>
      <c r="C37" s="30"/>
      <c r="D37" s="31"/>
    </row>
    <row r="38" spans="1:4" x14ac:dyDescent="0.3">
      <c r="A38" s="106"/>
      <c r="B38" s="30"/>
      <c r="C38" s="30"/>
      <c r="D38" s="31"/>
    </row>
    <row r="39" spans="1:4" x14ac:dyDescent="0.3">
      <c r="A39" s="106"/>
      <c r="B39" s="30"/>
      <c r="C39" s="30"/>
      <c r="D39" s="31"/>
    </row>
    <row r="40" spans="1:4" ht="14.5" thickBot="1" x14ac:dyDescent="0.35">
      <c r="A40" s="107"/>
      <c r="B40" s="37"/>
      <c r="C40" s="37"/>
      <c r="D40" s="38"/>
    </row>
    <row r="41" spans="1:4" x14ac:dyDescent="0.3">
      <c r="B41" s="1"/>
      <c r="C41" s="1"/>
    </row>
    <row r="42" spans="1:4" x14ac:dyDescent="0.3">
      <c r="B42" s="1"/>
      <c r="C42" s="1"/>
    </row>
    <row r="43" spans="1:4" x14ac:dyDescent="0.3">
      <c r="B43" s="1"/>
      <c r="C43" s="1"/>
    </row>
    <row r="44" spans="1:4" x14ac:dyDescent="0.3">
      <c r="B44" s="1"/>
      <c r="C44" s="1"/>
    </row>
    <row r="45" spans="1:4" x14ac:dyDescent="0.3">
      <c r="B45" s="1"/>
      <c r="C45" s="1"/>
    </row>
    <row r="46" spans="1:4" x14ac:dyDescent="0.3">
      <c r="B46" s="1"/>
      <c r="C46" s="1"/>
    </row>
    <row r="47" spans="1:4" x14ac:dyDescent="0.3">
      <c r="B47" s="1"/>
      <c r="C47" s="1"/>
    </row>
    <row r="48" spans="1:4" x14ac:dyDescent="0.3">
      <c r="B48" s="1"/>
      <c r="C48" s="1"/>
    </row>
    <row r="49" spans="1:11" x14ac:dyDescent="0.3">
      <c r="B49" s="1"/>
      <c r="C49" s="1"/>
    </row>
    <row r="50" spans="1:11" x14ac:dyDescent="0.3">
      <c r="B50" s="1"/>
      <c r="C50" s="1"/>
    </row>
    <row r="51" spans="1:11" x14ac:dyDescent="0.3">
      <c r="B51" s="1"/>
      <c r="C51" s="1"/>
    </row>
    <row r="52" spans="1:11" x14ac:dyDescent="0.3">
      <c r="B52" s="1"/>
      <c r="C52" s="1"/>
    </row>
    <row r="53" spans="1:11" x14ac:dyDescent="0.3">
      <c r="B53" s="1"/>
      <c r="C53" s="1"/>
    </row>
    <row r="54" spans="1:11" x14ac:dyDescent="0.3">
      <c r="B54" s="1"/>
      <c r="C54" s="1"/>
    </row>
    <row r="55" spans="1:11" x14ac:dyDescent="0.3">
      <c r="B55" s="1"/>
      <c r="C55" s="1"/>
    </row>
    <row r="56" spans="1:11" x14ac:dyDescent="0.3">
      <c r="B56" s="1"/>
      <c r="C56" s="1"/>
      <c r="I56" s="32"/>
      <c r="J56" s="32"/>
      <c r="K56" s="32"/>
    </row>
    <row r="57" spans="1:11" x14ac:dyDescent="0.3">
      <c r="B57" s="1"/>
      <c r="C57" s="1"/>
      <c r="I57" s="32"/>
      <c r="J57" s="32"/>
      <c r="K57" s="32"/>
    </row>
    <row r="58" spans="1:11" x14ac:dyDescent="0.3">
      <c r="B58" s="1"/>
      <c r="C58" s="1"/>
      <c r="I58" s="32"/>
      <c r="J58" s="32"/>
      <c r="K58" s="39"/>
    </row>
    <row r="59" spans="1:11" x14ac:dyDescent="0.3">
      <c r="B59" s="1"/>
      <c r="C59" s="1"/>
    </row>
    <row r="61" spans="1:11" ht="14.5" x14ac:dyDescent="0.35">
      <c r="A61" s="40"/>
      <c r="B61" s="41"/>
      <c r="C61" s="41"/>
    </row>
  </sheetData>
  <mergeCells count="27">
    <mergeCell ref="A1:D2"/>
    <mergeCell ref="A9:B9"/>
    <mergeCell ref="C3:D3"/>
    <mergeCell ref="C4:D4"/>
    <mergeCell ref="C5:D5"/>
    <mergeCell ref="C6:D6"/>
    <mergeCell ref="C14:D14"/>
    <mergeCell ref="C15:D15"/>
    <mergeCell ref="A13:B13"/>
    <mergeCell ref="A14:B14"/>
    <mergeCell ref="A15:B15"/>
    <mergeCell ref="A17:D17"/>
    <mergeCell ref="A7:D7"/>
    <mergeCell ref="A3:B3"/>
    <mergeCell ref="A4:B4"/>
    <mergeCell ref="A5:B5"/>
    <mergeCell ref="A6:B6"/>
    <mergeCell ref="A10:B10"/>
    <mergeCell ref="A11:B11"/>
    <mergeCell ref="A12:B12"/>
    <mergeCell ref="A16:D16"/>
    <mergeCell ref="A8:D8"/>
    <mergeCell ref="C9:D9"/>
    <mergeCell ref="C10:D10"/>
    <mergeCell ref="C11:D11"/>
    <mergeCell ref="C12:D12"/>
    <mergeCell ref="C13:D1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AE4EC-202B-41A4-8418-7B9D060840D3}">
  <sheetPr codeName="Sheet6">
    <tabColor rgb="FFCC00FF"/>
  </sheetPr>
  <dimension ref="A1:H20"/>
  <sheetViews>
    <sheetView zoomScale="90" zoomScaleNormal="90" workbookViewId="0">
      <selection activeCell="F24" sqref="F24"/>
    </sheetView>
  </sheetViews>
  <sheetFormatPr defaultRowHeight="14" x14ac:dyDescent="0.3"/>
  <cols>
    <col min="1" max="1" width="33.1796875" style="1" customWidth="1"/>
    <col min="2" max="8" width="15.7265625" style="1" customWidth="1"/>
    <col min="9" max="16384" width="8.7265625" style="1"/>
  </cols>
  <sheetData>
    <row r="1" spans="1:8" ht="14.5" customHeight="1" x14ac:dyDescent="0.3">
      <c r="A1" s="348" t="s">
        <v>257</v>
      </c>
      <c r="B1" s="349"/>
      <c r="C1" s="349"/>
      <c r="D1" s="349"/>
      <c r="E1" s="349"/>
      <c r="F1" s="349"/>
      <c r="G1" s="349"/>
      <c r="H1" s="350"/>
    </row>
    <row r="2" spans="1:8" ht="15" customHeight="1" x14ac:dyDescent="0.3">
      <c r="A2" s="351"/>
      <c r="B2" s="352"/>
      <c r="C2" s="352"/>
      <c r="D2" s="352"/>
      <c r="E2" s="352"/>
      <c r="F2" s="352"/>
      <c r="G2" s="352"/>
      <c r="H2" s="353"/>
    </row>
    <row r="3" spans="1:8" ht="14.5" thickBot="1" x14ac:dyDescent="0.35">
      <c r="A3" s="383"/>
      <c r="B3" s="384"/>
      <c r="C3" s="384"/>
      <c r="D3" s="384"/>
      <c r="E3" s="384"/>
      <c r="F3" s="384"/>
      <c r="G3" s="384"/>
      <c r="H3" s="385"/>
    </row>
    <row r="4" spans="1:8" x14ac:dyDescent="0.3">
      <c r="A4" s="377"/>
      <c r="B4" s="377"/>
      <c r="C4" s="377"/>
      <c r="D4" s="377"/>
      <c r="E4" s="377"/>
      <c r="F4" s="377"/>
      <c r="G4" s="377"/>
      <c r="H4" s="377"/>
    </row>
    <row r="5" spans="1:8" x14ac:dyDescent="0.3">
      <c r="A5" s="108"/>
      <c r="B5" s="109" t="s">
        <v>146</v>
      </c>
      <c r="C5" s="109" t="s">
        <v>147</v>
      </c>
      <c r="D5" s="109" t="s">
        <v>148</v>
      </c>
      <c r="E5" s="109" t="s">
        <v>149</v>
      </c>
      <c r="F5" s="109" t="s">
        <v>150</v>
      </c>
      <c r="G5" s="109" t="s">
        <v>151</v>
      </c>
      <c r="H5" s="109" t="s">
        <v>152</v>
      </c>
    </row>
    <row r="6" spans="1:8" x14ac:dyDescent="0.3">
      <c r="A6" s="30" t="s">
        <v>153</v>
      </c>
      <c r="B6" s="110">
        <v>0</v>
      </c>
      <c r="C6" s="110">
        <v>0</v>
      </c>
      <c r="D6" s="110">
        <v>0</v>
      </c>
      <c r="E6" s="110">
        <v>0</v>
      </c>
      <c r="F6" s="110">
        <v>0</v>
      </c>
      <c r="G6" s="110">
        <v>0</v>
      </c>
      <c r="H6" s="110">
        <v>0</v>
      </c>
    </row>
    <row r="7" spans="1:8" x14ac:dyDescent="0.3">
      <c r="A7" s="111" t="s">
        <v>154</v>
      </c>
      <c r="B7" s="112">
        <v>0</v>
      </c>
      <c r="C7" s="112">
        <v>0</v>
      </c>
      <c r="D7" s="112">
        <v>0</v>
      </c>
      <c r="E7" s="112">
        <v>0</v>
      </c>
      <c r="F7" s="112">
        <v>0</v>
      </c>
      <c r="G7" s="112">
        <v>0</v>
      </c>
      <c r="H7" s="112">
        <v>0</v>
      </c>
    </row>
    <row r="8" spans="1:8" x14ac:dyDescent="0.3">
      <c r="A8" s="111" t="s">
        <v>155</v>
      </c>
      <c r="B8" s="113">
        <v>0</v>
      </c>
      <c r="C8" s="113">
        <v>0</v>
      </c>
      <c r="D8" s="113">
        <v>0</v>
      </c>
      <c r="E8" s="113">
        <v>0</v>
      </c>
      <c r="F8" s="113">
        <v>0</v>
      </c>
      <c r="G8" s="113">
        <v>0</v>
      </c>
      <c r="H8" s="113">
        <v>0</v>
      </c>
    </row>
    <row r="9" spans="1:8" x14ac:dyDescent="0.3">
      <c r="A9" s="114" t="s">
        <v>156</v>
      </c>
      <c r="B9" s="115">
        <v>0</v>
      </c>
      <c r="C9" s="115">
        <v>0</v>
      </c>
      <c r="D9" s="115">
        <v>0</v>
      </c>
      <c r="E9" s="115">
        <v>0</v>
      </c>
      <c r="F9" s="115">
        <v>0</v>
      </c>
      <c r="G9" s="115">
        <v>0</v>
      </c>
      <c r="H9" s="115">
        <v>0</v>
      </c>
    </row>
    <row r="10" spans="1:8" x14ac:dyDescent="0.3">
      <c r="A10" s="114" t="s">
        <v>258</v>
      </c>
      <c r="B10" s="116">
        <v>0</v>
      </c>
      <c r="C10" s="116">
        <v>0</v>
      </c>
      <c r="D10" s="116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 x14ac:dyDescent="0.3">
      <c r="A11" s="114" t="s">
        <v>157</v>
      </c>
      <c r="B11" s="116">
        <v>0</v>
      </c>
      <c r="C11" s="116">
        <v>0</v>
      </c>
      <c r="D11" s="116">
        <v>0</v>
      </c>
      <c r="E11" s="116">
        <v>0</v>
      </c>
      <c r="F11" s="116">
        <v>0</v>
      </c>
      <c r="G11" s="116">
        <v>0</v>
      </c>
      <c r="H11" s="116">
        <v>0</v>
      </c>
    </row>
    <row r="12" spans="1:8" x14ac:dyDescent="0.3">
      <c r="A12" s="114" t="s">
        <v>158</v>
      </c>
      <c r="B12" s="115">
        <v>0</v>
      </c>
      <c r="C12" s="115">
        <v>0</v>
      </c>
      <c r="D12" s="115">
        <v>0</v>
      </c>
      <c r="E12" s="115">
        <v>0</v>
      </c>
      <c r="F12" s="115">
        <v>0</v>
      </c>
      <c r="G12" s="115">
        <v>0</v>
      </c>
      <c r="H12" s="115">
        <v>0</v>
      </c>
    </row>
    <row r="13" spans="1:8" x14ac:dyDescent="0.3">
      <c r="A13" s="111" t="s">
        <v>159</v>
      </c>
      <c r="B13" s="117">
        <v>0</v>
      </c>
      <c r="C13" s="117">
        <v>0</v>
      </c>
      <c r="D13" s="117">
        <v>0</v>
      </c>
      <c r="E13" s="117">
        <v>0</v>
      </c>
      <c r="F13" s="117">
        <v>0</v>
      </c>
      <c r="G13" s="117">
        <v>0</v>
      </c>
      <c r="H13" s="117">
        <v>0</v>
      </c>
    </row>
    <row r="14" spans="1:8" x14ac:dyDescent="0.3">
      <c r="A14" s="378"/>
      <c r="B14" s="330"/>
      <c r="C14" s="330"/>
      <c r="D14" s="330"/>
      <c r="E14" s="330"/>
      <c r="F14" s="330"/>
      <c r="G14" s="330"/>
      <c r="H14" s="379"/>
    </row>
    <row r="15" spans="1:8" x14ac:dyDescent="0.3">
      <c r="A15" s="380"/>
      <c r="B15" s="381"/>
      <c r="C15" s="381"/>
      <c r="D15" s="381"/>
      <c r="E15" s="381"/>
      <c r="F15" s="381"/>
      <c r="G15" s="381"/>
      <c r="H15" s="382"/>
    </row>
    <row r="16" spans="1:8" x14ac:dyDescent="0.3">
      <c r="A16" s="114" t="s">
        <v>160</v>
      </c>
      <c r="B16" s="115">
        <v>0</v>
      </c>
      <c r="C16" s="115">
        <v>0</v>
      </c>
      <c r="D16" s="115">
        <v>0</v>
      </c>
      <c r="E16" s="115">
        <v>0</v>
      </c>
      <c r="F16" s="115">
        <v>0</v>
      </c>
      <c r="G16" s="115">
        <v>0</v>
      </c>
      <c r="H16" s="115">
        <v>0</v>
      </c>
    </row>
    <row r="17" spans="1:8" x14ac:dyDescent="0.3">
      <c r="A17" s="114" t="s">
        <v>161</v>
      </c>
      <c r="B17" s="115">
        <v>0</v>
      </c>
      <c r="C17" s="115">
        <v>0</v>
      </c>
      <c r="D17" s="115">
        <v>0</v>
      </c>
      <c r="E17" s="115">
        <v>0</v>
      </c>
      <c r="F17" s="115">
        <v>0</v>
      </c>
      <c r="G17" s="115">
        <v>0</v>
      </c>
      <c r="H17" s="115">
        <v>0</v>
      </c>
    </row>
    <row r="18" spans="1:8" x14ac:dyDescent="0.3">
      <c r="A18" s="114" t="s">
        <v>162</v>
      </c>
      <c r="B18" s="115">
        <v>0</v>
      </c>
      <c r="C18" s="118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</row>
    <row r="19" spans="1:8" x14ac:dyDescent="0.3">
      <c r="A19" s="114" t="s">
        <v>163</v>
      </c>
      <c r="B19" s="118">
        <v>0</v>
      </c>
      <c r="C19" s="118">
        <v>0</v>
      </c>
      <c r="D19" s="118">
        <v>0</v>
      </c>
      <c r="E19" s="118">
        <v>0</v>
      </c>
      <c r="F19" s="118">
        <v>0</v>
      </c>
      <c r="G19" s="118">
        <v>0</v>
      </c>
      <c r="H19" s="118">
        <v>0</v>
      </c>
    </row>
    <row r="20" spans="1:8" x14ac:dyDescent="0.3">
      <c r="A20" s="119" t="s">
        <v>164</v>
      </c>
      <c r="B20" s="120">
        <f>SUM(B16:B19)</f>
        <v>0</v>
      </c>
      <c r="C20" s="120">
        <f t="shared" ref="C20:H20" si="0">SUM(C16:C19)</f>
        <v>0</v>
      </c>
      <c r="D20" s="120">
        <f t="shared" si="0"/>
        <v>0</v>
      </c>
      <c r="E20" s="120">
        <f t="shared" si="0"/>
        <v>0</v>
      </c>
      <c r="F20" s="120">
        <f t="shared" si="0"/>
        <v>0</v>
      </c>
      <c r="G20" s="120">
        <f t="shared" si="0"/>
        <v>0</v>
      </c>
      <c r="H20" s="120">
        <f t="shared" si="0"/>
        <v>0</v>
      </c>
    </row>
  </sheetData>
  <mergeCells count="3">
    <mergeCell ref="A4:H4"/>
    <mergeCell ref="A14:H15"/>
    <mergeCell ref="A1:H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1A756-D042-4CB0-80BB-4D2DD7288344}">
  <sheetPr>
    <tabColor rgb="FF9900CC"/>
  </sheetPr>
  <dimension ref="A1:U62"/>
  <sheetViews>
    <sheetView zoomScale="110" zoomScaleNormal="110" workbookViewId="0">
      <selection activeCell="A29" sqref="A29"/>
    </sheetView>
  </sheetViews>
  <sheetFormatPr defaultRowHeight="14" x14ac:dyDescent="0.3"/>
  <cols>
    <col min="1" max="1" width="141.1796875" style="1" bestFit="1" customWidth="1"/>
    <col min="2" max="2" width="10.7265625" style="42" bestFit="1" customWidth="1"/>
    <col min="3" max="3" width="32.81640625" style="1" bestFit="1" customWidth="1"/>
    <col min="4" max="16384" width="8.7265625" style="1"/>
  </cols>
  <sheetData>
    <row r="1" spans="1:21" ht="14.5" customHeight="1" x14ac:dyDescent="0.3">
      <c r="A1" s="348" t="s">
        <v>399</v>
      </c>
      <c r="B1" s="349"/>
      <c r="C1" s="350"/>
    </row>
    <row r="2" spans="1:21" ht="15" customHeight="1" x14ac:dyDescent="0.3">
      <c r="A2" s="351"/>
      <c r="B2" s="352"/>
      <c r="C2" s="353"/>
    </row>
    <row r="3" spans="1:21" ht="15" customHeight="1" x14ac:dyDescent="0.3">
      <c r="A3" s="26" t="s">
        <v>404</v>
      </c>
      <c r="B3" s="24" t="s">
        <v>401</v>
      </c>
      <c r="C3" s="202" t="s">
        <v>400</v>
      </c>
    </row>
    <row r="4" spans="1:21" x14ac:dyDescent="0.3">
      <c r="A4" s="27" t="s">
        <v>384</v>
      </c>
      <c r="B4" s="25"/>
      <c r="C4" s="203"/>
      <c r="H4" s="32"/>
      <c r="I4" s="32"/>
      <c r="J4" s="32"/>
      <c r="K4" s="32"/>
      <c r="L4" s="32"/>
      <c r="M4" s="33"/>
      <c r="N4" s="33"/>
      <c r="O4" s="33"/>
      <c r="P4" s="33"/>
      <c r="Q4" s="33"/>
      <c r="R4" s="33"/>
      <c r="S4" s="33"/>
      <c r="T4" s="33"/>
      <c r="U4" s="33"/>
    </row>
    <row r="5" spans="1:21" ht="14.5" customHeight="1" x14ac:dyDescent="0.3">
      <c r="A5" s="27" t="s">
        <v>385</v>
      </c>
      <c r="B5" s="25"/>
      <c r="C5" s="203"/>
      <c r="D5" s="34"/>
      <c r="E5" s="34"/>
      <c r="F5" s="34"/>
      <c r="G5" s="34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</row>
    <row r="6" spans="1:21" x14ac:dyDescent="0.3">
      <c r="A6" s="27" t="s">
        <v>386</v>
      </c>
      <c r="B6" s="25"/>
      <c r="C6" s="203"/>
      <c r="D6" s="35"/>
      <c r="E6" s="35"/>
      <c r="F6" s="35"/>
      <c r="G6" s="35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</row>
    <row r="7" spans="1:21" x14ac:dyDescent="0.3">
      <c r="A7" s="27" t="s">
        <v>387</v>
      </c>
      <c r="B7" s="25"/>
      <c r="C7" s="203"/>
      <c r="D7" s="35"/>
      <c r="E7" s="35"/>
      <c r="F7" s="35"/>
      <c r="G7" s="35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</row>
    <row r="8" spans="1:21" x14ac:dyDescent="0.3">
      <c r="A8" s="27" t="s">
        <v>388</v>
      </c>
      <c r="B8" s="25"/>
      <c r="C8" s="203"/>
      <c r="D8" s="35"/>
      <c r="E8" s="35"/>
      <c r="F8" s="35"/>
      <c r="G8" s="35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x14ac:dyDescent="0.3">
      <c r="A9" s="27" t="s">
        <v>402</v>
      </c>
      <c r="B9" s="25"/>
      <c r="C9" s="203"/>
      <c r="D9" s="35"/>
      <c r="E9" s="35"/>
      <c r="F9" s="35"/>
      <c r="G9" s="35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4.5" customHeight="1" x14ac:dyDescent="0.3">
      <c r="A10" s="27" t="s">
        <v>381</v>
      </c>
      <c r="B10" s="25"/>
      <c r="C10" s="203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</row>
    <row r="11" spans="1:21" x14ac:dyDescent="0.3">
      <c r="A11" s="27" t="s">
        <v>382</v>
      </c>
      <c r="B11" s="25"/>
      <c r="C11" s="203"/>
      <c r="H11" s="32"/>
      <c r="I11" s="32"/>
      <c r="J11" s="32"/>
      <c r="K11" s="32"/>
      <c r="L11" s="32"/>
      <c r="M11" s="36"/>
      <c r="N11" s="36"/>
      <c r="O11" s="36"/>
      <c r="P11" s="36"/>
      <c r="Q11" s="36"/>
      <c r="R11" s="36"/>
      <c r="S11" s="36"/>
      <c r="T11" s="36"/>
      <c r="U11" s="36"/>
    </row>
    <row r="12" spans="1:21" x14ac:dyDescent="0.3">
      <c r="A12" s="27" t="s">
        <v>389</v>
      </c>
      <c r="B12" s="25"/>
      <c r="C12" s="203"/>
      <c r="H12" s="32"/>
      <c r="I12" s="32"/>
      <c r="J12" s="32"/>
      <c r="K12" s="32"/>
      <c r="L12" s="32"/>
      <c r="M12" s="36"/>
      <c r="N12" s="36"/>
      <c r="O12" s="36"/>
      <c r="P12" s="36"/>
      <c r="Q12" s="36"/>
      <c r="R12" s="36"/>
      <c r="S12" s="36"/>
      <c r="T12" s="36"/>
      <c r="U12" s="36"/>
    </row>
    <row r="13" spans="1:21" x14ac:dyDescent="0.3">
      <c r="A13" s="27" t="s">
        <v>390</v>
      </c>
      <c r="B13" s="25"/>
      <c r="C13" s="203"/>
      <c r="H13" s="32"/>
      <c r="I13" s="32"/>
      <c r="J13" s="32"/>
      <c r="K13" s="32"/>
      <c r="L13" s="32"/>
      <c r="M13" s="36"/>
      <c r="N13" s="36"/>
      <c r="O13" s="36"/>
      <c r="P13" s="36"/>
      <c r="Q13" s="36"/>
      <c r="R13" s="36"/>
      <c r="S13" s="36"/>
      <c r="T13" s="36"/>
      <c r="U13" s="36"/>
    </row>
    <row r="14" spans="1:21" x14ac:dyDescent="0.3">
      <c r="A14" s="27" t="s">
        <v>391</v>
      </c>
      <c r="B14" s="204"/>
      <c r="C14" s="203"/>
      <c r="H14" s="32"/>
      <c r="I14" s="32"/>
      <c r="J14" s="32"/>
      <c r="K14" s="32"/>
      <c r="L14" s="32"/>
      <c r="M14" s="36"/>
      <c r="N14" s="36"/>
      <c r="O14" s="36"/>
      <c r="P14" s="36"/>
      <c r="Q14" s="36"/>
      <c r="R14" s="36"/>
      <c r="S14" s="36"/>
      <c r="T14" s="36"/>
      <c r="U14" s="36"/>
    </row>
    <row r="15" spans="1:21" x14ac:dyDescent="0.3">
      <c r="A15" s="28" t="s">
        <v>405</v>
      </c>
      <c r="B15" s="24" t="s">
        <v>401</v>
      </c>
      <c r="C15" s="202" t="s">
        <v>400</v>
      </c>
      <c r="H15" s="32"/>
      <c r="I15" s="32"/>
      <c r="J15" s="32"/>
      <c r="K15" s="32"/>
      <c r="L15" s="32"/>
      <c r="M15" s="36"/>
      <c r="N15" s="36"/>
      <c r="O15" s="36"/>
      <c r="P15" s="36"/>
      <c r="Q15" s="36"/>
      <c r="R15" s="36"/>
      <c r="S15" s="36"/>
      <c r="T15" s="36"/>
      <c r="U15" s="36"/>
    </row>
    <row r="16" spans="1:21" x14ac:dyDescent="0.3">
      <c r="A16" s="27" t="s">
        <v>426</v>
      </c>
      <c r="B16" s="25"/>
      <c r="C16" s="203"/>
      <c r="H16" s="32"/>
      <c r="I16" s="32"/>
      <c r="J16" s="32"/>
      <c r="K16" s="32"/>
      <c r="L16" s="32"/>
      <c r="M16" s="36"/>
      <c r="N16" s="36"/>
      <c r="O16" s="36"/>
      <c r="P16" s="36"/>
      <c r="Q16" s="36"/>
      <c r="R16" s="36"/>
      <c r="S16" s="36"/>
      <c r="T16" s="36"/>
      <c r="U16" s="36"/>
    </row>
    <row r="17" spans="1:21" x14ac:dyDescent="0.3">
      <c r="A17" s="27" t="s">
        <v>403</v>
      </c>
      <c r="B17" s="25"/>
      <c r="C17" s="203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</row>
    <row r="18" spans="1:21" x14ac:dyDescent="0.3">
      <c r="A18" s="27" t="s">
        <v>392</v>
      </c>
      <c r="B18" s="25"/>
      <c r="C18" s="203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</row>
    <row r="19" spans="1:21" x14ac:dyDescent="0.3">
      <c r="A19" s="28" t="s">
        <v>406</v>
      </c>
      <c r="B19" s="24" t="s">
        <v>401</v>
      </c>
      <c r="C19" s="202" t="s">
        <v>400</v>
      </c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</row>
    <row r="20" spans="1:21" x14ac:dyDescent="0.3">
      <c r="A20" s="27" t="s">
        <v>393</v>
      </c>
      <c r="B20" s="25"/>
      <c r="C20" s="203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  <row r="21" spans="1:21" x14ac:dyDescent="0.3">
      <c r="A21" s="27" t="s">
        <v>394</v>
      </c>
      <c r="B21" s="25"/>
      <c r="C21" s="203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</row>
    <row r="22" spans="1:21" x14ac:dyDescent="0.3">
      <c r="A22" s="28" t="s">
        <v>407</v>
      </c>
      <c r="B22" s="24" t="s">
        <v>401</v>
      </c>
      <c r="C22" s="202" t="s">
        <v>400</v>
      </c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</row>
    <row r="23" spans="1:21" x14ac:dyDescent="0.3">
      <c r="A23" s="27" t="s">
        <v>395</v>
      </c>
      <c r="B23" s="30"/>
      <c r="C23" s="31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</row>
    <row r="24" spans="1:21" x14ac:dyDescent="0.3">
      <c r="A24" s="27" t="s">
        <v>383</v>
      </c>
      <c r="B24" s="30"/>
      <c r="C24" s="31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</row>
    <row r="25" spans="1:21" x14ac:dyDescent="0.3">
      <c r="A25" s="27" t="s">
        <v>396</v>
      </c>
      <c r="B25" s="30"/>
      <c r="C25" s="31"/>
    </row>
    <row r="26" spans="1:21" x14ac:dyDescent="0.3">
      <c r="A26" s="27" t="s">
        <v>397</v>
      </c>
      <c r="B26" s="30"/>
      <c r="C26" s="31"/>
    </row>
    <row r="27" spans="1:21" ht="14.5" thickBot="1" x14ac:dyDescent="0.35">
      <c r="A27" s="29" t="s">
        <v>398</v>
      </c>
      <c r="B27" s="37"/>
      <c r="C27" s="38"/>
    </row>
    <row r="28" spans="1:21" x14ac:dyDescent="0.3">
      <c r="B28" s="1"/>
    </row>
    <row r="29" spans="1:21" x14ac:dyDescent="0.3">
      <c r="B29" s="1"/>
    </row>
    <row r="30" spans="1:21" x14ac:dyDescent="0.3">
      <c r="B30" s="1"/>
    </row>
    <row r="31" spans="1:21" x14ac:dyDescent="0.3">
      <c r="B31" s="1"/>
    </row>
    <row r="32" spans="1:21" x14ac:dyDescent="0.3">
      <c r="B32" s="1"/>
    </row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pans="1:10" x14ac:dyDescent="0.3">
      <c r="B49" s="1"/>
    </row>
    <row r="50" spans="1:10" x14ac:dyDescent="0.3">
      <c r="B50" s="1"/>
    </row>
    <row r="51" spans="1:10" x14ac:dyDescent="0.3">
      <c r="B51" s="1"/>
    </row>
    <row r="52" spans="1:10" x14ac:dyDescent="0.3">
      <c r="B52" s="1"/>
    </row>
    <row r="53" spans="1:10" x14ac:dyDescent="0.3">
      <c r="B53" s="1"/>
    </row>
    <row r="54" spans="1:10" x14ac:dyDescent="0.3">
      <c r="B54" s="1"/>
    </row>
    <row r="55" spans="1:10" x14ac:dyDescent="0.3">
      <c r="B55" s="1"/>
    </row>
    <row r="56" spans="1:10" x14ac:dyDescent="0.3">
      <c r="B56" s="1"/>
    </row>
    <row r="57" spans="1:10" x14ac:dyDescent="0.3">
      <c r="B57" s="1"/>
      <c r="H57" s="32"/>
      <c r="I57" s="32"/>
      <c r="J57" s="32"/>
    </row>
    <row r="58" spans="1:10" x14ac:dyDescent="0.3">
      <c r="B58" s="1"/>
      <c r="H58" s="32"/>
      <c r="I58" s="32"/>
      <c r="J58" s="32"/>
    </row>
    <row r="59" spans="1:10" x14ac:dyDescent="0.3">
      <c r="B59" s="1"/>
      <c r="H59" s="32"/>
      <c r="I59" s="32"/>
      <c r="J59" s="39"/>
    </row>
    <row r="60" spans="1:10" x14ac:dyDescent="0.3">
      <c r="B60" s="1"/>
    </row>
    <row r="62" spans="1:10" ht="14.5" x14ac:dyDescent="0.35">
      <c r="A62" s="40"/>
      <c r="B62" s="41"/>
    </row>
  </sheetData>
  <mergeCells count="1">
    <mergeCell ref="A1:C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BAED3-C317-45F0-8EAD-DBE730CD9681}">
  <sheetPr codeName="Sheet7">
    <tabColor rgb="FFCC99FF"/>
  </sheetPr>
  <dimension ref="A1:FE79"/>
  <sheetViews>
    <sheetView zoomScaleNormal="100" workbookViewId="0">
      <selection activeCell="F14" sqref="F14"/>
    </sheetView>
  </sheetViews>
  <sheetFormatPr defaultColWidth="9.1796875" defaultRowHeight="18.649999999999999" customHeight="1" x14ac:dyDescent="0.3"/>
  <cols>
    <col min="1" max="1" width="54.26953125" style="157" customWidth="1"/>
    <col min="2" max="2" width="16.453125" style="122" bestFit="1" customWidth="1"/>
    <col min="3" max="3" width="67.54296875" style="172" customWidth="1"/>
    <col min="4" max="8" width="9.1796875" style="122"/>
    <col min="9" max="9" width="3.26953125" style="122" bestFit="1" customWidth="1"/>
    <col min="10" max="160" width="9.1796875" style="122"/>
    <col min="161" max="161" width="5.453125" style="122" bestFit="1" customWidth="1"/>
    <col min="162" max="16384" width="9.1796875" style="122"/>
  </cols>
  <sheetData>
    <row r="1" spans="1:161" ht="18.649999999999999" customHeight="1" x14ac:dyDescent="0.3">
      <c r="A1" s="386" t="s">
        <v>376</v>
      </c>
      <c r="B1" s="386"/>
      <c r="C1" s="386"/>
      <c r="D1" s="121"/>
    </row>
    <row r="2" spans="1:161" ht="18.649999999999999" customHeight="1" x14ac:dyDescent="0.3">
      <c r="A2" s="387"/>
      <c r="B2" s="387"/>
      <c r="C2" s="387"/>
      <c r="D2" s="121"/>
    </row>
    <row r="3" spans="1:161" ht="18.649999999999999" customHeight="1" x14ac:dyDescent="0.3">
      <c r="A3" s="123"/>
      <c r="B3" s="124"/>
      <c r="C3" s="125"/>
      <c r="D3" s="121"/>
    </row>
    <row r="4" spans="1:161" ht="14.5" thickBot="1" x14ac:dyDescent="0.35">
      <c r="A4" s="126" t="s">
        <v>297</v>
      </c>
      <c r="B4" s="127"/>
      <c r="C4" s="128"/>
      <c r="D4" s="121"/>
    </row>
    <row r="5" spans="1:161" ht="14" x14ac:dyDescent="0.3">
      <c r="A5" s="129" t="s">
        <v>165</v>
      </c>
      <c r="B5" s="130" cm="1">
        <f t="array" ref="B5:F5">'Project Summary'!A5:E5</f>
        <v>0</v>
      </c>
      <c r="C5" s="131">
        <v>0</v>
      </c>
      <c r="D5" s="121">
        <v>0</v>
      </c>
      <c r="E5" s="122">
        <v>0</v>
      </c>
      <c r="F5" s="122">
        <v>0</v>
      </c>
    </row>
    <row r="6" spans="1:161" ht="14" x14ac:dyDescent="0.3">
      <c r="A6" s="132" t="s">
        <v>233</v>
      </c>
      <c r="B6" s="133" cm="1">
        <f t="array" ref="B6:F6">'Project Summary'!G5:K5</f>
        <v>0</v>
      </c>
      <c r="C6" s="134">
        <v>0</v>
      </c>
      <c r="D6" s="121">
        <v>0</v>
      </c>
      <c r="E6" s="122">
        <v>0</v>
      </c>
      <c r="F6" s="122">
        <v>0</v>
      </c>
    </row>
    <row r="7" spans="1:161" ht="14" x14ac:dyDescent="0.3">
      <c r="A7" s="132" t="s">
        <v>166</v>
      </c>
      <c r="B7" s="135" cm="1">
        <f t="array" ref="B7:G7">'Project Summary'!C11:H11</f>
        <v>0</v>
      </c>
      <c r="C7" s="136">
        <v>0</v>
      </c>
      <c r="D7" s="121">
        <v>0</v>
      </c>
      <c r="E7" s="122">
        <v>0</v>
      </c>
      <c r="F7" s="122">
        <v>0</v>
      </c>
      <c r="G7" s="122">
        <v>0</v>
      </c>
    </row>
    <row r="8" spans="1:161" ht="14" x14ac:dyDescent="0.3">
      <c r="A8" s="132" t="s">
        <v>234</v>
      </c>
      <c r="B8" s="133" cm="1">
        <f t="array" ref="B8:M8">'Project Summary'!M5:X5</f>
        <v>0</v>
      </c>
      <c r="C8" s="137">
        <v>0</v>
      </c>
      <c r="D8" s="121">
        <v>0</v>
      </c>
      <c r="E8" s="122">
        <v>0</v>
      </c>
      <c r="F8" s="122">
        <v>0</v>
      </c>
      <c r="G8" s="122">
        <v>0</v>
      </c>
      <c r="H8" s="122">
        <v>0</v>
      </c>
      <c r="I8" s="122">
        <v>0</v>
      </c>
      <c r="J8" s="122">
        <v>0</v>
      </c>
      <c r="K8" s="122">
        <v>0</v>
      </c>
      <c r="L8" s="122">
        <v>0</v>
      </c>
      <c r="M8" s="122">
        <v>0</v>
      </c>
    </row>
    <row r="9" spans="1:161" ht="14" x14ac:dyDescent="0.3">
      <c r="A9" s="132" t="s">
        <v>243</v>
      </c>
      <c r="B9" s="138" cm="1">
        <f t="array" ref="B9:H9">'Project Summary'!R8:X8</f>
        <v>0</v>
      </c>
      <c r="C9" s="137">
        <v>0</v>
      </c>
      <c r="D9" s="121">
        <v>0</v>
      </c>
      <c r="E9" s="122">
        <v>0</v>
      </c>
      <c r="F9" s="122">
        <v>0</v>
      </c>
      <c r="G9" s="122">
        <v>0</v>
      </c>
      <c r="H9" s="122">
        <v>0</v>
      </c>
    </row>
    <row r="10" spans="1:161" ht="14" x14ac:dyDescent="0.3">
      <c r="A10" s="132" t="s">
        <v>244</v>
      </c>
      <c r="B10" s="139">
        <f>'Project Summary'!A11</f>
        <v>0</v>
      </c>
      <c r="C10" s="140"/>
      <c r="D10" s="121"/>
    </row>
    <row r="11" spans="1:161" ht="14" x14ac:dyDescent="0.3">
      <c r="A11" s="141" t="s">
        <v>167</v>
      </c>
      <c r="B11" s="142">
        <f>'Development Budget'!B54</f>
        <v>0</v>
      </c>
      <c r="C11" s="143"/>
      <c r="D11" s="121"/>
    </row>
    <row r="12" spans="1:161" ht="14" x14ac:dyDescent="0.3">
      <c r="A12" s="141" t="s">
        <v>247</v>
      </c>
      <c r="B12" s="135">
        <f>'Project Summary'!A13</f>
        <v>0</v>
      </c>
      <c r="C12" s="143"/>
      <c r="D12" s="121"/>
    </row>
    <row r="13" spans="1:161" ht="14" x14ac:dyDescent="0.3">
      <c r="A13" s="141" t="s">
        <v>246</v>
      </c>
      <c r="B13" s="135">
        <f>'Project Summary'!J14</f>
        <v>0</v>
      </c>
      <c r="C13" s="143"/>
      <c r="D13" s="121"/>
    </row>
    <row r="14" spans="1:161" ht="14" x14ac:dyDescent="0.3">
      <c r="A14" s="141" t="s">
        <v>245</v>
      </c>
      <c r="B14" s="135">
        <f>'Project Summary'!U14</f>
        <v>0</v>
      </c>
      <c r="C14" s="143"/>
      <c r="D14" s="121"/>
    </row>
    <row r="15" spans="1:161" ht="28" x14ac:dyDescent="0.3">
      <c r="A15" s="144" t="s">
        <v>266</v>
      </c>
      <c r="B15" s="145">
        <f>(B12/607)</f>
        <v>0</v>
      </c>
      <c r="C15" s="143"/>
      <c r="D15" s="121"/>
    </row>
    <row r="16" spans="1:161" s="149" customFormat="1" ht="14" x14ac:dyDescent="0.3">
      <c r="A16" s="146" t="s">
        <v>172</v>
      </c>
      <c r="B16" s="147"/>
      <c r="C16" s="148" t="s">
        <v>105</v>
      </c>
      <c r="D16" s="121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2"/>
      <c r="EQ16" s="122"/>
      <c r="ER16" s="122"/>
      <c r="ES16" s="122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</row>
    <row r="17" spans="1:161" ht="14" x14ac:dyDescent="0.3">
      <c r="A17" s="126" t="s">
        <v>298</v>
      </c>
      <c r="B17" s="150" t="e">
        <f>B22+B28+B35</f>
        <v>#DIV/0!</v>
      </c>
      <c r="C17" s="128" t="s">
        <v>300</v>
      </c>
      <c r="D17" s="121"/>
    </row>
    <row r="18" spans="1:161" s="154" customFormat="1" ht="14" x14ac:dyDescent="0.3">
      <c r="A18" s="151" t="s">
        <v>318</v>
      </c>
      <c r="B18" s="152"/>
      <c r="C18" s="153" t="s">
        <v>282</v>
      </c>
      <c r="D18" s="121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  <c r="BZ18" s="122"/>
      <c r="CA18" s="122"/>
      <c r="CB18" s="122"/>
      <c r="CC18" s="122"/>
      <c r="CD18" s="122"/>
      <c r="CE18" s="122"/>
      <c r="CF18" s="122"/>
      <c r="CG18" s="122"/>
      <c r="CH18" s="122"/>
      <c r="CI18" s="122"/>
      <c r="CJ18" s="122"/>
      <c r="CK18" s="122"/>
      <c r="CL18" s="122"/>
      <c r="CM18" s="122"/>
      <c r="CN18" s="122"/>
      <c r="CO18" s="122"/>
      <c r="CP18" s="122"/>
      <c r="CQ18" s="122"/>
      <c r="CR18" s="122"/>
      <c r="CS18" s="122"/>
      <c r="CT18" s="122"/>
      <c r="CU18" s="122"/>
      <c r="CV18" s="122"/>
      <c r="CW18" s="122"/>
      <c r="CX18" s="122"/>
      <c r="CY18" s="122"/>
      <c r="CZ18" s="122"/>
      <c r="DA18" s="122"/>
      <c r="DB18" s="122"/>
      <c r="DC18" s="122"/>
      <c r="DD18" s="122"/>
      <c r="DE18" s="122"/>
      <c r="DF18" s="122"/>
      <c r="DG18" s="122"/>
      <c r="DH18" s="122"/>
      <c r="DI18" s="122"/>
      <c r="DJ18" s="122"/>
      <c r="DK18" s="122"/>
      <c r="DL18" s="122"/>
      <c r="DM18" s="122"/>
      <c r="DN18" s="122"/>
      <c r="DO18" s="122"/>
      <c r="DP18" s="122"/>
      <c r="DQ18" s="122"/>
      <c r="DR18" s="122"/>
      <c r="DS18" s="122"/>
      <c r="DT18" s="122"/>
      <c r="DU18" s="122"/>
      <c r="DV18" s="122"/>
      <c r="DW18" s="122"/>
      <c r="DX18" s="122"/>
      <c r="DY18" s="122"/>
      <c r="DZ18" s="122"/>
      <c r="EA18" s="122"/>
      <c r="EB18" s="122"/>
      <c r="EC18" s="122"/>
      <c r="ED18" s="122"/>
      <c r="EE18" s="122"/>
      <c r="EF18" s="122"/>
      <c r="EG18" s="122"/>
      <c r="EH18" s="122"/>
      <c r="EI18" s="122"/>
      <c r="EJ18" s="122"/>
      <c r="EK18" s="122"/>
      <c r="EL18" s="122"/>
      <c r="EM18" s="122"/>
      <c r="EN18" s="122"/>
      <c r="EO18" s="122"/>
      <c r="EP18" s="122"/>
      <c r="EQ18" s="122"/>
      <c r="ER18" s="122"/>
      <c r="ES18" s="122"/>
      <c r="ET18" s="122"/>
      <c r="EU18" s="122"/>
      <c r="EV18" s="122"/>
      <c r="EW18" s="122"/>
      <c r="EX18" s="122"/>
      <c r="EY18" s="122"/>
      <c r="EZ18" s="122"/>
      <c r="FA18" s="122"/>
      <c r="FB18" s="122"/>
      <c r="FC18" s="122"/>
      <c r="FD18" s="122"/>
      <c r="FE18" s="122"/>
    </row>
    <row r="19" spans="1:161" s="154" customFormat="1" ht="14" x14ac:dyDescent="0.3">
      <c r="A19" s="155" t="s">
        <v>319</v>
      </c>
      <c r="B19" s="156"/>
      <c r="C19" s="134"/>
      <c r="D19" s="121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/>
      <c r="DK19" s="122"/>
      <c r="DL19" s="122"/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/>
      <c r="DZ19" s="122"/>
      <c r="EA19" s="122"/>
      <c r="EB19" s="122"/>
      <c r="EC19" s="122"/>
      <c r="ED19" s="122"/>
      <c r="EE19" s="122"/>
      <c r="EF19" s="122"/>
      <c r="EG19" s="122"/>
      <c r="EH19" s="122"/>
      <c r="EI19" s="122"/>
      <c r="EJ19" s="122"/>
      <c r="EK19" s="122"/>
      <c r="EL19" s="122"/>
      <c r="EM19" s="122"/>
      <c r="EN19" s="122"/>
      <c r="EO19" s="122"/>
      <c r="EP19" s="122"/>
      <c r="EQ19" s="122"/>
      <c r="ER19" s="122"/>
      <c r="ES19" s="122"/>
      <c r="ET19" s="122"/>
      <c r="EU19" s="122"/>
      <c r="EV19" s="122"/>
      <c r="EW19" s="122"/>
      <c r="EX19" s="122"/>
      <c r="EY19" s="122"/>
      <c r="EZ19" s="122"/>
      <c r="FA19" s="122"/>
      <c r="FB19" s="122"/>
      <c r="FC19" s="122"/>
      <c r="FD19" s="122"/>
      <c r="FE19" s="122"/>
    </row>
    <row r="20" spans="1:161" s="154" customFormat="1" ht="14" x14ac:dyDescent="0.3">
      <c r="A20" s="157" t="s">
        <v>320</v>
      </c>
      <c r="B20" s="156"/>
      <c r="C20" s="134"/>
      <c r="D20" s="121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/>
      <c r="CW20" s="122"/>
      <c r="CX20" s="122"/>
      <c r="CY20" s="122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2"/>
      <c r="DK20" s="122"/>
      <c r="DL20" s="122"/>
      <c r="DM20" s="122"/>
      <c r="DN20" s="122"/>
      <c r="DO20" s="122"/>
      <c r="DP20" s="122"/>
      <c r="DQ20" s="122"/>
      <c r="DR20" s="122"/>
      <c r="DS20" s="122"/>
      <c r="DT20" s="122"/>
      <c r="DU20" s="122"/>
      <c r="DV20" s="122"/>
      <c r="DW20" s="122"/>
      <c r="DX20" s="122"/>
      <c r="DY20" s="122"/>
      <c r="DZ20" s="122"/>
      <c r="EA20" s="122"/>
      <c r="EB20" s="122"/>
      <c r="EC20" s="122"/>
      <c r="ED20" s="122"/>
      <c r="EE20" s="122"/>
      <c r="EF20" s="122"/>
      <c r="EG20" s="122"/>
      <c r="EH20" s="122"/>
      <c r="EI20" s="122"/>
      <c r="EJ20" s="122"/>
      <c r="EK20" s="122"/>
      <c r="EL20" s="122"/>
      <c r="EM20" s="122"/>
      <c r="EN20" s="122"/>
      <c r="EO20" s="122"/>
      <c r="EP20" s="122"/>
      <c r="EQ20" s="122"/>
      <c r="ER20" s="122"/>
      <c r="ES20" s="122"/>
      <c r="ET20" s="122"/>
      <c r="EU20" s="122"/>
      <c r="EV20" s="122"/>
      <c r="EW20" s="122"/>
      <c r="EX20" s="122"/>
      <c r="EY20" s="122"/>
      <c r="EZ20" s="122"/>
      <c r="FA20" s="122"/>
      <c r="FB20" s="122"/>
      <c r="FC20" s="122"/>
      <c r="FD20" s="122"/>
      <c r="FE20" s="122"/>
    </row>
    <row r="21" spans="1:161" ht="14" x14ac:dyDescent="0.3">
      <c r="A21" s="157" t="s">
        <v>321</v>
      </c>
      <c r="B21" s="158"/>
      <c r="C21" s="136"/>
      <c r="D21" s="121"/>
    </row>
    <row r="22" spans="1:161" s="162" customFormat="1" ht="14" x14ac:dyDescent="0.3">
      <c r="A22" s="159" t="s">
        <v>293</v>
      </c>
      <c r="B22" s="160">
        <f>IF(B21=0,0,IF(B21&gt;50%,0,SUMIF('[2]Leverage &amp; Subsidy'!$B$3:$B$13,FLOOR(B21,5%),'[2]Leverage &amp; Subsidy'!$C$3:$C$13)))</f>
        <v>0</v>
      </c>
      <c r="C22" s="161" t="s">
        <v>323</v>
      </c>
      <c r="D22" s="121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2"/>
      <c r="AI22" s="122"/>
      <c r="AJ22" s="122"/>
      <c r="AK22" s="122"/>
      <c r="AL22" s="122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  <c r="AW22" s="122"/>
      <c r="AX22" s="122"/>
      <c r="AY22" s="122"/>
      <c r="AZ22" s="122"/>
      <c r="BA22" s="122"/>
      <c r="BB22" s="122"/>
      <c r="BC22" s="122"/>
      <c r="BD22" s="122"/>
      <c r="BE22" s="122"/>
      <c r="BF22" s="122"/>
      <c r="BG22" s="122"/>
      <c r="BH22" s="122"/>
      <c r="BI22" s="122"/>
      <c r="BJ22" s="122"/>
      <c r="BK22" s="122"/>
      <c r="BL22" s="122"/>
      <c r="BM22" s="122"/>
      <c r="BN22" s="122"/>
      <c r="BO22" s="122"/>
      <c r="BP22" s="122"/>
      <c r="BQ22" s="122"/>
      <c r="BR22" s="122"/>
      <c r="BS22" s="122"/>
      <c r="BT22" s="122"/>
      <c r="BU22" s="122"/>
      <c r="BV22" s="122"/>
      <c r="BW22" s="122"/>
      <c r="BX22" s="122"/>
      <c r="BY22" s="122"/>
      <c r="BZ22" s="122"/>
      <c r="CA22" s="122"/>
      <c r="CB22" s="122"/>
      <c r="CC22" s="122"/>
      <c r="CD22" s="122"/>
      <c r="CE22" s="122"/>
      <c r="CF22" s="122"/>
      <c r="CG22" s="122"/>
      <c r="CH22" s="122"/>
      <c r="CI22" s="122"/>
      <c r="CJ22" s="122"/>
      <c r="CK22" s="122"/>
      <c r="CL22" s="122"/>
      <c r="CM22" s="122"/>
      <c r="CN22" s="122"/>
      <c r="CO22" s="122"/>
      <c r="CP22" s="122"/>
      <c r="CQ22" s="122"/>
      <c r="CR22" s="122"/>
      <c r="CS22" s="122"/>
      <c r="CT22" s="122"/>
      <c r="CU22" s="122"/>
      <c r="CV22" s="122"/>
      <c r="CW22" s="122"/>
      <c r="CX22" s="122"/>
      <c r="CY22" s="122"/>
      <c r="CZ22" s="122"/>
      <c r="DA22" s="122"/>
      <c r="DB22" s="122"/>
      <c r="DC22" s="122"/>
      <c r="DD22" s="122"/>
      <c r="DE22" s="122"/>
      <c r="DF22" s="122"/>
      <c r="DG22" s="122"/>
      <c r="DH22" s="122"/>
      <c r="DI22" s="122"/>
      <c r="DJ22" s="122"/>
      <c r="DK22" s="122"/>
      <c r="DL22" s="122"/>
      <c r="DM22" s="122"/>
      <c r="DN22" s="122"/>
      <c r="DO22" s="122"/>
      <c r="DP22" s="122"/>
      <c r="DQ22" s="122"/>
      <c r="DR22" s="122"/>
      <c r="DS22" s="122"/>
      <c r="DT22" s="122"/>
      <c r="DU22" s="122"/>
      <c r="DV22" s="122"/>
      <c r="DW22" s="122"/>
      <c r="DX22" s="122"/>
      <c r="DY22" s="122"/>
      <c r="DZ22" s="122"/>
      <c r="EA22" s="122"/>
      <c r="EB22" s="122"/>
      <c r="EC22" s="122"/>
      <c r="ED22" s="122"/>
      <c r="EE22" s="122"/>
      <c r="EF22" s="122"/>
      <c r="EG22" s="122"/>
      <c r="EH22" s="122"/>
      <c r="EI22" s="122"/>
      <c r="EJ22" s="122"/>
      <c r="EK22" s="122"/>
      <c r="EL22" s="122"/>
      <c r="EM22" s="122"/>
      <c r="EN22" s="122"/>
      <c r="EO22" s="122"/>
      <c r="EP22" s="122"/>
      <c r="EQ22" s="122"/>
      <c r="ER22" s="122"/>
      <c r="ES22" s="122"/>
      <c r="ET22" s="122"/>
      <c r="EU22" s="122"/>
      <c r="EV22" s="122"/>
      <c r="EW22" s="122"/>
      <c r="EX22" s="122"/>
      <c r="EY22" s="122"/>
      <c r="EZ22" s="122"/>
      <c r="FA22" s="122"/>
      <c r="FB22" s="122"/>
      <c r="FC22" s="122"/>
      <c r="FD22" s="122"/>
      <c r="FE22" s="122"/>
    </row>
    <row r="23" spans="1:161" s="165" customFormat="1" ht="14" x14ac:dyDescent="0.3">
      <c r="A23" s="151" t="s">
        <v>313</v>
      </c>
      <c r="B23" s="152"/>
      <c r="C23" s="153" t="s">
        <v>282</v>
      </c>
      <c r="D23" s="163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4"/>
      <c r="AZ23" s="164"/>
      <c r="BA23" s="164"/>
      <c r="BB23" s="164"/>
      <c r="BC23" s="164"/>
      <c r="BD23" s="164"/>
      <c r="BE23" s="164"/>
      <c r="BF23" s="164"/>
      <c r="BG23" s="164"/>
      <c r="BH23" s="164"/>
      <c r="BI23" s="164"/>
      <c r="BJ23" s="164"/>
      <c r="BK23" s="164"/>
      <c r="BL23" s="164"/>
      <c r="BM23" s="164"/>
      <c r="BN23" s="164"/>
      <c r="BO23" s="164"/>
      <c r="BP23" s="164"/>
      <c r="BQ23" s="164"/>
      <c r="BR23" s="164"/>
      <c r="BS23" s="164"/>
      <c r="BT23" s="164"/>
      <c r="BU23" s="164"/>
      <c r="BV23" s="164"/>
      <c r="BW23" s="164"/>
      <c r="BX23" s="164"/>
      <c r="BY23" s="164"/>
      <c r="BZ23" s="164"/>
      <c r="CA23" s="164"/>
      <c r="CB23" s="164"/>
      <c r="CC23" s="164"/>
      <c r="CD23" s="164"/>
      <c r="CE23" s="164"/>
      <c r="CF23" s="164"/>
      <c r="CG23" s="164"/>
      <c r="CH23" s="164"/>
      <c r="CI23" s="164"/>
      <c r="CJ23" s="164"/>
      <c r="CK23" s="164"/>
      <c r="CL23" s="164"/>
      <c r="CM23" s="164"/>
      <c r="CN23" s="164"/>
      <c r="CO23" s="164"/>
      <c r="CP23" s="164"/>
      <c r="CQ23" s="164"/>
      <c r="CR23" s="164"/>
      <c r="CS23" s="164"/>
      <c r="CT23" s="164"/>
      <c r="CU23" s="164"/>
      <c r="CV23" s="164"/>
      <c r="CW23" s="164"/>
      <c r="CX23" s="164"/>
      <c r="CY23" s="164"/>
      <c r="CZ23" s="164"/>
      <c r="DA23" s="164"/>
      <c r="DB23" s="164"/>
      <c r="DC23" s="164"/>
      <c r="DD23" s="164"/>
      <c r="DE23" s="164"/>
      <c r="DF23" s="164"/>
      <c r="DG23" s="164"/>
      <c r="DH23" s="164"/>
      <c r="DI23" s="164"/>
      <c r="DJ23" s="164"/>
      <c r="DK23" s="164"/>
      <c r="DL23" s="164"/>
      <c r="DM23" s="164"/>
      <c r="DN23" s="164"/>
      <c r="DO23" s="164"/>
      <c r="DP23" s="164"/>
      <c r="DQ23" s="164"/>
      <c r="DR23" s="164"/>
      <c r="DS23" s="164"/>
      <c r="DT23" s="164"/>
      <c r="DU23" s="164"/>
      <c r="DV23" s="164"/>
      <c r="DW23" s="164"/>
      <c r="DX23" s="164"/>
      <c r="DY23" s="164"/>
      <c r="DZ23" s="164"/>
      <c r="EA23" s="164"/>
      <c r="EB23" s="164"/>
      <c r="EC23" s="164"/>
      <c r="ED23" s="164"/>
      <c r="EE23" s="164"/>
      <c r="EF23" s="164"/>
      <c r="EG23" s="164"/>
      <c r="EH23" s="164"/>
      <c r="EI23" s="164"/>
      <c r="EJ23" s="164"/>
      <c r="EK23" s="164"/>
      <c r="EL23" s="164"/>
      <c r="EM23" s="164"/>
      <c r="EN23" s="164"/>
      <c r="EO23" s="164"/>
      <c r="EP23" s="164"/>
      <c r="EQ23" s="164"/>
      <c r="ER23" s="164"/>
      <c r="ES23" s="164"/>
      <c r="ET23" s="164"/>
      <c r="EU23" s="164"/>
      <c r="EV23" s="164"/>
      <c r="EW23" s="164"/>
      <c r="EX23" s="164"/>
      <c r="EY23" s="164"/>
      <c r="EZ23" s="164"/>
      <c r="FA23" s="164"/>
      <c r="FB23" s="164"/>
      <c r="FC23" s="164"/>
      <c r="FD23" s="164"/>
      <c r="FE23" s="164"/>
    </row>
    <row r="24" spans="1:161" ht="14" x14ac:dyDescent="0.3">
      <c r="A24" s="157" t="s">
        <v>314</v>
      </c>
      <c r="B24" s="158" t="e">
        <f>'Project Summary'!A11/'Development Budget'!B54</f>
        <v>#DIV/0!</v>
      </c>
      <c r="C24" s="136"/>
      <c r="D24" s="121"/>
    </row>
    <row r="25" spans="1:161" ht="14.5" x14ac:dyDescent="0.3">
      <c r="A25" s="166" t="s">
        <v>315</v>
      </c>
      <c r="B25" s="167" t="e">
        <f>IF(OR(B24=25%,B24&lt;25%),5,0)</f>
        <v>#DIV/0!</v>
      </c>
      <c r="C25" s="136"/>
      <c r="D25" s="121"/>
    </row>
    <row r="26" spans="1:161" ht="14.5" x14ac:dyDescent="0.3">
      <c r="A26" s="166" t="s">
        <v>317</v>
      </c>
      <c r="B26" s="167" t="e">
        <f>IF(OR(B24&gt;25%,B24&lt;50%,B24=50%),3,0)</f>
        <v>#DIV/0!</v>
      </c>
      <c r="C26" s="136"/>
      <c r="D26" s="121"/>
    </row>
    <row r="27" spans="1:161" ht="14.5" x14ac:dyDescent="0.3">
      <c r="A27" s="166" t="s">
        <v>316</v>
      </c>
      <c r="B27" s="167" t="e">
        <f>IF(B24&gt;50%,0,0)</f>
        <v>#DIV/0!</v>
      </c>
      <c r="C27" s="136"/>
      <c r="D27" s="121"/>
    </row>
    <row r="28" spans="1:161" ht="14" x14ac:dyDescent="0.3">
      <c r="A28" s="159" t="s">
        <v>183</v>
      </c>
      <c r="B28" s="160" t="e">
        <f>SUM(B24:B27)</f>
        <v>#DIV/0!</v>
      </c>
      <c r="C28" s="161" t="s">
        <v>322</v>
      </c>
      <c r="D28" s="121"/>
    </row>
    <row r="29" spans="1:161" ht="14" x14ac:dyDescent="0.3">
      <c r="A29" s="151" t="s">
        <v>299</v>
      </c>
      <c r="B29" s="152"/>
      <c r="C29" s="153" t="s">
        <v>272</v>
      </c>
      <c r="D29" s="121"/>
    </row>
    <row r="30" spans="1:161" s="154" customFormat="1" ht="14" x14ac:dyDescent="0.3">
      <c r="A30" s="157" t="s">
        <v>301</v>
      </c>
      <c r="B30" s="167">
        <f>IF('Project Summary'!I66="Yes",2,0)</f>
        <v>0</v>
      </c>
      <c r="C30" s="136"/>
      <c r="D30" s="121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2"/>
      <c r="CD30" s="122"/>
      <c r="CE30" s="122"/>
      <c r="CF30" s="122"/>
      <c r="CG30" s="122"/>
      <c r="CH30" s="122"/>
      <c r="CI30" s="122"/>
      <c r="CJ30" s="122"/>
      <c r="CK30" s="122"/>
      <c r="CL30" s="122"/>
      <c r="CM30" s="122"/>
      <c r="CN30" s="122"/>
      <c r="CO30" s="122"/>
      <c r="CP30" s="122"/>
      <c r="CQ30" s="122"/>
      <c r="CR30" s="122"/>
      <c r="CS30" s="122"/>
      <c r="CT30" s="122"/>
      <c r="CU30" s="122"/>
      <c r="CV30" s="122"/>
      <c r="CW30" s="122"/>
      <c r="CX30" s="122"/>
      <c r="CY30" s="122"/>
      <c r="CZ30" s="122"/>
      <c r="DA30" s="122"/>
      <c r="DB30" s="122"/>
      <c r="DC30" s="122"/>
      <c r="DD30" s="122"/>
      <c r="DE30" s="122"/>
      <c r="DF30" s="122"/>
      <c r="DG30" s="122"/>
      <c r="DH30" s="122"/>
      <c r="DI30" s="122"/>
      <c r="DJ30" s="122"/>
      <c r="DK30" s="122"/>
      <c r="DL30" s="122"/>
      <c r="DM30" s="122"/>
      <c r="DN30" s="122"/>
      <c r="DO30" s="122"/>
      <c r="DP30" s="122"/>
      <c r="DQ30" s="122"/>
      <c r="DR30" s="122"/>
      <c r="DS30" s="122"/>
      <c r="DT30" s="122"/>
      <c r="DU30" s="122"/>
      <c r="DV30" s="122"/>
      <c r="DW30" s="122"/>
      <c r="DX30" s="122"/>
      <c r="DY30" s="122"/>
      <c r="DZ30" s="122"/>
      <c r="EA30" s="122"/>
      <c r="EB30" s="122"/>
      <c r="EC30" s="122"/>
      <c r="ED30" s="122"/>
      <c r="EE30" s="122"/>
      <c r="EF30" s="122"/>
      <c r="EG30" s="122"/>
      <c r="EH30" s="122"/>
      <c r="EI30" s="122"/>
      <c r="EJ30" s="122"/>
      <c r="EK30" s="122"/>
      <c r="EL30" s="122"/>
      <c r="EM30" s="122"/>
      <c r="EN30" s="122"/>
      <c r="EO30" s="122"/>
      <c r="EP30" s="122"/>
      <c r="EQ30" s="122"/>
      <c r="ER30" s="122"/>
      <c r="ES30" s="122"/>
      <c r="ET30" s="122"/>
      <c r="EU30" s="122"/>
      <c r="EV30" s="122"/>
      <c r="EW30" s="122"/>
      <c r="EX30" s="122"/>
      <c r="EY30" s="122"/>
      <c r="EZ30" s="122"/>
      <c r="FA30" s="122"/>
      <c r="FB30" s="122"/>
      <c r="FC30" s="122"/>
      <c r="FD30" s="122"/>
      <c r="FE30" s="122"/>
    </row>
    <row r="31" spans="1:161" s="162" customFormat="1" ht="14.5" x14ac:dyDescent="0.3">
      <c r="A31" s="166" t="s">
        <v>302</v>
      </c>
      <c r="B31" s="167">
        <f>IF('Project Summary'!I68="Yes",2,0)</f>
        <v>0</v>
      </c>
      <c r="C31" s="136"/>
      <c r="D31" s="121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2"/>
      <c r="CD31" s="122"/>
      <c r="CE31" s="122"/>
      <c r="CF31" s="122"/>
      <c r="CG31" s="122"/>
      <c r="CH31" s="122"/>
      <c r="CI31" s="122"/>
      <c r="CJ31" s="122"/>
      <c r="CK31" s="122"/>
      <c r="CL31" s="122"/>
      <c r="CM31" s="122"/>
      <c r="CN31" s="122"/>
      <c r="CO31" s="122"/>
      <c r="CP31" s="122"/>
      <c r="CQ31" s="122"/>
      <c r="CR31" s="122"/>
      <c r="CS31" s="122"/>
      <c r="CT31" s="122"/>
      <c r="CU31" s="122"/>
      <c r="CV31" s="122"/>
      <c r="CW31" s="122"/>
      <c r="CX31" s="122"/>
      <c r="CY31" s="122"/>
      <c r="CZ31" s="122"/>
      <c r="DA31" s="122"/>
      <c r="DB31" s="122"/>
      <c r="DC31" s="122"/>
      <c r="DD31" s="122"/>
      <c r="DE31" s="122"/>
      <c r="DF31" s="122"/>
      <c r="DG31" s="122"/>
      <c r="DH31" s="122"/>
      <c r="DI31" s="122"/>
      <c r="DJ31" s="122"/>
      <c r="DK31" s="122"/>
      <c r="DL31" s="122"/>
      <c r="DM31" s="122"/>
      <c r="DN31" s="122"/>
      <c r="DO31" s="122"/>
      <c r="DP31" s="122"/>
      <c r="DQ31" s="122"/>
      <c r="DR31" s="122"/>
      <c r="DS31" s="122"/>
      <c r="DT31" s="122"/>
      <c r="DU31" s="122"/>
      <c r="DV31" s="122"/>
      <c r="DW31" s="122"/>
      <c r="DX31" s="122"/>
      <c r="DY31" s="122"/>
      <c r="DZ31" s="122"/>
      <c r="EA31" s="122"/>
      <c r="EB31" s="122"/>
      <c r="EC31" s="122"/>
      <c r="ED31" s="122"/>
      <c r="EE31" s="122"/>
      <c r="EF31" s="122"/>
      <c r="EG31" s="122"/>
      <c r="EH31" s="122"/>
      <c r="EI31" s="122"/>
      <c r="EJ31" s="122"/>
      <c r="EK31" s="122"/>
      <c r="EL31" s="122"/>
      <c r="EM31" s="122"/>
      <c r="EN31" s="122"/>
      <c r="EO31" s="122"/>
      <c r="EP31" s="122"/>
      <c r="EQ31" s="122"/>
      <c r="ER31" s="122"/>
      <c r="ES31" s="122"/>
      <c r="ET31" s="122"/>
      <c r="EU31" s="122"/>
      <c r="EV31" s="122"/>
      <c r="EW31" s="122"/>
      <c r="EX31" s="122"/>
      <c r="EY31" s="122"/>
      <c r="EZ31" s="122"/>
      <c r="FA31" s="122"/>
      <c r="FB31" s="122"/>
      <c r="FC31" s="122"/>
      <c r="FD31" s="122"/>
      <c r="FE31" s="122"/>
    </row>
    <row r="32" spans="1:161" s="162" customFormat="1" ht="14.5" x14ac:dyDescent="0.3">
      <c r="A32" s="166" t="s">
        <v>303</v>
      </c>
      <c r="B32" s="167">
        <f>IF('Project Summary'!I70="Yes",2,0)</f>
        <v>0</v>
      </c>
      <c r="C32" s="136"/>
      <c r="D32" s="121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A32" s="122"/>
      <c r="AB32" s="122"/>
      <c r="AC32" s="122"/>
      <c r="AD32" s="122"/>
      <c r="AE32" s="122"/>
      <c r="AF32" s="122"/>
      <c r="AG32" s="122"/>
      <c r="AH32" s="122"/>
      <c r="AI32" s="122"/>
      <c r="AJ32" s="122"/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  <c r="BE32" s="122"/>
      <c r="BF32" s="122"/>
      <c r="BG32" s="122"/>
      <c r="BH32" s="122"/>
      <c r="BI32" s="122"/>
      <c r="BJ32" s="122"/>
      <c r="BK32" s="122"/>
      <c r="BL32" s="122"/>
      <c r="BM32" s="122"/>
      <c r="BN32" s="122"/>
      <c r="BO32" s="122"/>
      <c r="BP32" s="122"/>
      <c r="BQ32" s="122"/>
      <c r="BR32" s="122"/>
      <c r="BS32" s="122"/>
      <c r="BT32" s="122"/>
      <c r="BU32" s="122"/>
      <c r="BV32" s="122"/>
      <c r="BW32" s="122"/>
      <c r="BX32" s="122"/>
      <c r="BY32" s="122"/>
      <c r="BZ32" s="122"/>
      <c r="CA32" s="122"/>
      <c r="CB32" s="122"/>
      <c r="CC32" s="122"/>
      <c r="CD32" s="122"/>
      <c r="CE32" s="122"/>
      <c r="CF32" s="122"/>
      <c r="CG32" s="122"/>
      <c r="CH32" s="122"/>
      <c r="CI32" s="122"/>
      <c r="CJ32" s="122"/>
      <c r="CK32" s="122"/>
      <c r="CL32" s="122"/>
      <c r="CM32" s="122"/>
      <c r="CN32" s="122"/>
      <c r="CO32" s="122"/>
      <c r="CP32" s="122"/>
      <c r="CQ32" s="122"/>
      <c r="CR32" s="122"/>
      <c r="CS32" s="122"/>
      <c r="CT32" s="122"/>
      <c r="CU32" s="122"/>
      <c r="CV32" s="122"/>
      <c r="CW32" s="122"/>
      <c r="CX32" s="122"/>
      <c r="CY32" s="122"/>
      <c r="CZ32" s="122"/>
      <c r="DA32" s="122"/>
      <c r="DB32" s="122"/>
      <c r="DC32" s="122"/>
      <c r="DD32" s="122"/>
      <c r="DE32" s="122"/>
      <c r="DF32" s="122"/>
      <c r="DG32" s="122"/>
      <c r="DH32" s="122"/>
      <c r="DI32" s="122"/>
      <c r="DJ32" s="122"/>
      <c r="DK32" s="122"/>
      <c r="DL32" s="122"/>
      <c r="DM32" s="122"/>
      <c r="DN32" s="122"/>
      <c r="DO32" s="122"/>
      <c r="DP32" s="122"/>
      <c r="DQ32" s="122"/>
      <c r="DR32" s="122"/>
      <c r="DS32" s="122"/>
      <c r="DT32" s="122"/>
      <c r="DU32" s="122"/>
      <c r="DV32" s="122"/>
      <c r="DW32" s="122"/>
      <c r="DX32" s="122"/>
      <c r="DY32" s="122"/>
      <c r="DZ32" s="122"/>
      <c r="EA32" s="122"/>
      <c r="EB32" s="122"/>
      <c r="EC32" s="122"/>
      <c r="ED32" s="122"/>
      <c r="EE32" s="122"/>
      <c r="EF32" s="122"/>
      <c r="EG32" s="122"/>
      <c r="EH32" s="122"/>
      <c r="EI32" s="122"/>
      <c r="EJ32" s="122"/>
      <c r="EK32" s="122"/>
      <c r="EL32" s="122"/>
      <c r="EM32" s="122"/>
      <c r="EN32" s="122"/>
      <c r="EO32" s="122"/>
      <c r="EP32" s="122"/>
      <c r="EQ32" s="122"/>
      <c r="ER32" s="122"/>
      <c r="ES32" s="122"/>
      <c r="ET32" s="122"/>
      <c r="EU32" s="122"/>
      <c r="EV32" s="122"/>
      <c r="EW32" s="122"/>
      <c r="EX32" s="122"/>
      <c r="EY32" s="122"/>
      <c r="EZ32" s="122"/>
      <c r="FA32" s="122"/>
      <c r="FB32" s="122"/>
      <c r="FC32" s="122"/>
      <c r="FD32" s="122"/>
      <c r="FE32" s="122"/>
    </row>
    <row r="33" spans="1:161" s="162" customFormat="1" ht="14.5" x14ac:dyDescent="0.3">
      <c r="A33" s="166" t="s">
        <v>304</v>
      </c>
      <c r="B33" s="167">
        <f>IF('Project Summary'!I72="Yes",2,0)</f>
        <v>0</v>
      </c>
      <c r="C33" s="136"/>
      <c r="D33" s="121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2"/>
      <c r="CA33" s="122"/>
      <c r="CB33" s="122"/>
      <c r="CC33" s="122"/>
      <c r="CD33" s="122"/>
      <c r="CE33" s="122"/>
      <c r="CF33" s="122"/>
      <c r="CG33" s="122"/>
      <c r="CH33" s="122"/>
      <c r="CI33" s="122"/>
      <c r="CJ33" s="122"/>
      <c r="CK33" s="122"/>
      <c r="CL33" s="122"/>
      <c r="CM33" s="122"/>
      <c r="CN33" s="122"/>
      <c r="CO33" s="122"/>
      <c r="CP33" s="122"/>
      <c r="CQ33" s="122"/>
      <c r="CR33" s="122"/>
      <c r="CS33" s="122"/>
      <c r="CT33" s="122"/>
      <c r="CU33" s="122"/>
      <c r="CV33" s="122"/>
      <c r="CW33" s="122"/>
      <c r="CX33" s="122"/>
      <c r="CY33" s="122"/>
      <c r="CZ33" s="122"/>
      <c r="DA33" s="122"/>
      <c r="DB33" s="122"/>
      <c r="DC33" s="122"/>
      <c r="DD33" s="122"/>
      <c r="DE33" s="122"/>
      <c r="DF33" s="122"/>
      <c r="DG33" s="122"/>
      <c r="DH33" s="122"/>
      <c r="DI33" s="122"/>
      <c r="DJ33" s="122"/>
      <c r="DK33" s="122"/>
      <c r="DL33" s="122"/>
      <c r="DM33" s="122"/>
      <c r="DN33" s="122"/>
      <c r="DO33" s="122"/>
      <c r="DP33" s="122"/>
      <c r="DQ33" s="122"/>
      <c r="DR33" s="122"/>
      <c r="DS33" s="122"/>
      <c r="DT33" s="122"/>
      <c r="DU33" s="122"/>
      <c r="DV33" s="122"/>
      <c r="DW33" s="122"/>
      <c r="DX33" s="122"/>
      <c r="DY33" s="122"/>
      <c r="DZ33" s="122"/>
      <c r="EA33" s="122"/>
      <c r="EB33" s="122"/>
      <c r="EC33" s="122"/>
      <c r="ED33" s="122"/>
      <c r="EE33" s="122"/>
      <c r="EF33" s="122"/>
      <c r="EG33" s="122"/>
      <c r="EH33" s="122"/>
      <c r="EI33" s="122"/>
      <c r="EJ33" s="122"/>
      <c r="EK33" s="122"/>
      <c r="EL33" s="122"/>
      <c r="EM33" s="122"/>
      <c r="EN33" s="122"/>
      <c r="EO33" s="122"/>
      <c r="EP33" s="122"/>
      <c r="EQ33" s="122"/>
      <c r="ER33" s="122"/>
      <c r="ES33" s="122"/>
      <c r="ET33" s="122"/>
      <c r="EU33" s="122"/>
      <c r="EV33" s="122"/>
      <c r="EW33" s="122"/>
      <c r="EX33" s="122"/>
      <c r="EY33" s="122"/>
      <c r="EZ33" s="122"/>
      <c r="FA33" s="122"/>
      <c r="FB33" s="122"/>
      <c r="FC33" s="122"/>
      <c r="FD33" s="122"/>
      <c r="FE33" s="122"/>
    </row>
    <row r="34" spans="1:161" s="154" customFormat="1" ht="14.5" x14ac:dyDescent="0.3">
      <c r="A34" s="166" t="s">
        <v>305</v>
      </c>
      <c r="B34" s="167">
        <f>IF('Project Summary'!I74="Yes",2,0)</f>
        <v>0</v>
      </c>
      <c r="C34" s="136"/>
      <c r="D34" s="121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22"/>
      <c r="AG34" s="122"/>
      <c r="AH34" s="122"/>
      <c r="AI34" s="122"/>
      <c r="AJ34" s="122"/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2"/>
      <c r="BJ34" s="122"/>
      <c r="BK34" s="122"/>
      <c r="BL34" s="122"/>
      <c r="BM34" s="122"/>
      <c r="BN34" s="122"/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2"/>
      <c r="CD34" s="122"/>
      <c r="CE34" s="122"/>
      <c r="CF34" s="122"/>
      <c r="CG34" s="122"/>
      <c r="CH34" s="122"/>
      <c r="CI34" s="122"/>
      <c r="CJ34" s="122"/>
      <c r="CK34" s="122"/>
      <c r="CL34" s="122"/>
      <c r="CM34" s="122"/>
      <c r="CN34" s="122"/>
      <c r="CO34" s="122"/>
      <c r="CP34" s="122"/>
      <c r="CQ34" s="122"/>
      <c r="CR34" s="122"/>
      <c r="CS34" s="122"/>
      <c r="CT34" s="122"/>
      <c r="CU34" s="122"/>
      <c r="CV34" s="122"/>
      <c r="CW34" s="122"/>
      <c r="CX34" s="122"/>
      <c r="CY34" s="122"/>
      <c r="CZ34" s="122"/>
      <c r="DA34" s="122"/>
      <c r="DB34" s="122"/>
      <c r="DC34" s="122"/>
      <c r="DD34" s="122"/>
      <c r="DE34" s="122"/>
      <c r="DF34" s="122"/>
      <c r="DG34" s="122"/>
      <c r="DH34" s="122"/>
      <c r="DI34" s="122"/>
      <c r="DJ34" s="122"/>
      <c r="DK34" s="122"/>
      <c r="DL34" s="122"/>
      <c r="DM34" s="122"/>
      <c r="DN34" s="122"/>
      <c r="DO34" s="122"/>
      <c r="DP34" s="122"/>
      <c r="DQ34" s="122"/>
      <c r="DR34" s="122"/>
      <c r="DS34" s="122"/>
      <c r="DT34" s="122"/>
      <c r="DU34" s="122"/>
      <c r="DV34" s="122"/>
      <c r="DW34" s="122"/>
      <c r="DX34" s="122"/>
      <c r="DY34" s="122"/>
      <c r="DZ34" s="122"/>
      <c r="EA34" s="122"/>
      <c r="EB34" s="122"/>
      <c r="EC34" s="122"/>
      <c r="ED34" s="122"/>
      <c r="EE34" s="122"/>
      <c r="EF34" s="122"/>
      <c r="EG34" s="122"/>
      <c r="EH34" s="122"/>
      <c r="EI34" s="122"/>
      <c r="EJ34" s="122"/>
      <c r="EK34" s="122"/>
      <c r="EL34" s="122"/>
      <c r="EM34" s="122"/>
      <c r="EN34" s="122"/>
      <c r="EO34" s="122"/>
      <c r="EP34" s="122"/>
      <c r="EQ34" s="122"/>
      <c r="ER34" s="122"/>
      <c r="ES34" s="122"/>
      <c r="ET34" s="122"/>
      <c r="EU34" s="122"/>
      <c r="EV34" s="122"/>
      <c r="EW34" s="122"/>
      <c r="EX34" s="122"/>
      <c r="EY34" s="122"/>
      <c r="EZ34" s="122"/>
      <c r="FA34" s="122"/>
      <c r="FB34" s="122"/>
      <c r="FC34" s="122"/>
      <c r="FD34" s="122"/>
      <c r="FE34" s="122"/>
    </row>
    <row r="35" spans="1:161" ht="14" x14ac:dyDescent="0.3">
      <c r="A35" s="159" t="s">
        <v>183</v>
      </c>
      <c r="B35" s="160">
        <f>SUM(B30:B34)</f>
        <v>0</v>
      </c>
      <c r="C35" s="161" t="s">
        <v>312</v>
      </c>
      <c r="D35" s="121"/>
    </row>
    <row r="36" spans="1:161" ht="18.649999999999999" customHeight="1" x14ac:dyDescent="0.3">
      <c r="A36" s="126" t="s">
        <v>273</v>
      </c>
      <c r="B36" s="168" t="e">
        <f>B40+B47</f>
        <v>#DIV/0!</v>
      </c>
      <c r="C36" s="150" t="s">
        <v>267</v>
      </c>
    </row>
    <row r="37" spans="1:161" ht="18.649999999999999" customHeight="1" x14ac:dyDescent="0.3">
      <c r="A37" s="151" t="s">
        <v>277</v>
      </c>
      <c r="B37" s="152"/>
      <c r="C37" s="162" t="s">
        <v>272</v>
      </c>
    </row>
    <row r="38" spans="1:161" s="165" customFormat="1" ht="14" x14ac:dyDescent="0.3">
      <c r="A38" s="132" t="s">
        <v>413</v>
      </c>
      <c r="B38" s="169">
        <f>SUM('Project Summary'!W21:X23)</f>
        <v>0</v>
      </c>
      <c r="C38" s="136" t="s">
        <v>414</v>
      </c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</row>
    <row r="39" spans="1:161" ht="14" x14ac:dyDescent="0.3">
      <c r="A39" s="132" t="s">
        <v>260</v>
      </c>
      <c r="B39" s="169">
        <f>SUM('Project Summary'!W18:X20)</f>
        <v>0</v>
      </c>
      <c r="C39" s="136" t="s">
        <v>261</v>
      </c>
    </row>
    <row r="40" spans="1:161" ht="14" x14ac:dyDescent="0.3">
      <c r="A40" s="159" t="s">
        <v>183</v>
      </c>
      <c r="B40" s="170">
        <f>IF(B39&gt;B38,20,0)</f>
        <v>0</v>
      </c>
      <c r="C40" s="154"/>
    </row>
    <row r="41" spans="1:161" ht="14" x14ac:dyDescent="0.3">
      <c r="A41" s="151" t="s">
        <v>276</v>
      </c>
      <c r="B41" s="152"/>
      <c r="C41" s="153" t="s">
        <v>272</v>
      </c>
    </row>
    <row r="42" spans="1:161" ht="14" x14ac:dyDescent="0.3">
      <c r="A42" s="157" t="s">
        <v>274</v>
      </c>
      <c r="B42" s="171">
        <v>51090</v>
      </c>
    </row>
    <row r="43" spans="1:161" ht="14" x14ac:dyDescent="0.3">
      <c r="A43" s="157" t="s">
        <v>275</v>
      </c>
      <c r="B43" s="171" t="e">
        <f>'Project Summary'!A11/'Project Summary'!A13</f>
        <v>#DIV/0!</v>
      </c>
    </row>
    <row r="44" spans="1:161" ht="14" x14ac:dyDescent="0.3">
      <c r="A44" s="157" t="s">
        <v>269</v>
      </c>
      <c r="B44" s="173" t="e">
        <f>IF(B43&lt;B42,10,0)</f>
        <v>#DIV/0!</v>
      </c>
      <c r="C44" s="174"/>
    </row>
    <row r="45" spans="1:161" ht="14" x14ac:dyDescent="0.3">
      <c r="A45" s="157" t="s">
        <v>270</v>
      </c>
      <c r="B45" s="173" t="e">
        <f>IF(OR(B43=B42,(B43&lt;B42+10000)),10,0)</f>
        <v>#DIV/0!</v>
      </c>
      <c r="C45" s="174"/>
    </row>
    <row r="46" spans="1:161" ht="14" x14ac:dyDescent="0.3">
      <c r="A46" s="157" t="s">
        <v>271</v>
      </c>
      <c r="B46" s="173" t="e">
        <f>IF(B43&gt;(B42+10000),10,0)</f>
        <v>#DIV/0!</v>
      </c>
    </row>
    <row r="47" spans="1:161" ht="15.5" x14ac:dyDescent="0.3">
      <c r="A47" s="175" t="s">
        <v>183</v>
      </c>
      <c r="B47" s="160" t="e">
        <f>SUM(B44:B46)</f>
        <v>#DIV/0!</v>
      </c>
      <c r="C47" s="161" t="s">
        <v>272</v>
      </c>
    </row>
    <row r="48" spans="1:161" s="165" customFormat="1" ht="14" x14ac:dyDescent="0.3">
      <c r="A48" s="126" t="s">
        <v>278</v>
      </c>
      <c r="B48" s="150" t="e">
        <f>B54+B60+B63</f>
        <v>#DIV/0!</v>
      </c>
      <c r="C48" s="128" t="s">
        <v>286</v>
      </c>
      <c r="D48" s="163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</row>
    <row r="49" spans="1:161" ht="14" x14ac:dyDescent="0.3">
      <c r="A49" s="151" t="s">
        <v>281</v>
      </c>
      <c r="B49" s="152"/>
      <c r="C49" s="153" t="s">
        <v>282</v>
      </c>
      <c r="D49" s="121"/>
    </row>
    <row r="50" spans="1:161" ht="14" x14ac:dyDescent="0.3">
      <c r="A50" s="157" t="s">
        <v>283</v>
      </c>
      <c r="B50" s="158" t="e" cm="1">
        <f t="array" ref="B50:E50">('Project Summary'!O26:R26+'Project Summary'!S26:V26)/'Project Summary'!A13</f>
        <v>#DIV/0!</v>
      </c>
      <c r="C50" s="136" t="e">
        <v>#DIV/0!</v>
      </c>
      <c r="D50" s="121" t="e">
        <v>#DIV/0!</v>
      </c>
      <c r="E50" s="122" t="e">
        <v>#DIV/0!</v>
      </c>
    </row>
    <row r="51" spans="1:161" ht="14.5" x14ac:dyDescent="0.3">
      <c r="A51" s="166" t="s">
        <v>284</v>
      </c>
      <c r="B51" s="167" t="e">
        <f>IF(B50&gt;50%,5,0)</f>
        <v>#DIV/0!</v>
      </c>
      <c r="C51" s="136"/>
      <c r="D51" s="121"/>
    </row>
    <row r="52" spans="1:161" ht="14.5" x14ac:dyDescent="0.3">
      <c r="A52" s="166" t="s">
        <v>279</v>
      </c>
      <c r="B52" s="167" t="e">
        <f>IF(AND(B50&gt;25%,B50&lt;50%),3,0)</f>
        <v>#DIV/0!</v>
      </c>
      <c r="C52" s="136"/>
      <c r="D52" s="121"/>
    </row>
    <row r="53" spans="1:161" ht="14.5" x14ac:dyDescent="0.3">
      <c r="A53" s="166" t="s">
        <v>280</v>
      </c>
      <c r="B53" s="167" t="e">
        <f>IF(B50&lt;25%,0,0)</f>
        <v>#DIV/0!</v>
      </c>
      <c r="C53" s="136"/>
      <c r="D53" s="121"/>
    </row>
    <row r="54" spans="1:161" ht="14" x14ac:dyDescent="0.3">
      <c r="A54" s="159" t="s">
        <v>183</v>
      </c>
      <c r="B54" s="160" t="e">
        <f>SUM(B51:B53)</f>
        <v>#DIV/0!</v>
      </c>
      <c r="C54" s="161" t="s">
        <v>285</v>
      </c>
      <c r="D54" s="121"/>
    </row>
    <row r="55" spans="1:161" ht="14" x14ac:dyDescent="0.3">
      <c r="A55" s="151" t="s">
        <v>287</v>
      </c>
      <c r="B55" s="152"/>
      <c r="C55" s="153" t="s">
        <v>282</v>
      </c>
      <c r="D55" s="121"/>
    </row>
    <row r="56" spans="1:161" ht="14" x14ac:dyDescent="0.3">
      <c r="A56" s="157" t="s">
        <v>288</v>
      </c>
      <c r="B56" s="176" cm="1">
        <f t="array" ref="B56:C56">IF('Project Summary'!I41:J41="Yes",1.25,0)</f>
        <v>0</v>
      </c>
      <c r="C56" s="136">
        <v>0</v>
      </c>
      <c r="D56" s="121"/>
    </row>
    <row r="57" spans="1:161" s="154" customFormat="1" ht="14.5" x14ac:dyDescent="0.3">
      <c r="A57" s="166" t="s">
        <v>289</v>
      </c>
      <c r="B57" s="176" cm="1">
        <f t="array" ref="B57:C57">IF('Project Summary'!I43:J43="Yes",1.25,0)</f>
        <v>0</v>
      </c>
      <c r="C57" s="136">
        <v>0</v>
      </c>
      <c r="D57" s="121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2"/>
      <c r="BJ57" s="122"/>
      <c r="BK57" s="122"/>
      <c r="BL57" s="122"/>
      <c r="BM57" s="122"/>
      <c r="BN57" s="122"/>
      <c r="BO57" s="122"/>
      <c r="BP57" s="122"/>
      <c r="BQ57" s="122"/>
      <c r="BR57" s="122"/>
      <c r="BS57" s="122"/>
      <c r="BT57" s="122"/>
      <c r="BU57" s="122"/>
      <c r="BV57" s="122"/>
      <c r="BW57" s="122"/>
      <c r="BX57" s="122"/>
      <c r="BY57" s="122"/>
      <c r="BZ57" s="122"/>
      <c r="CA57" s="122"/>
      <c r="CB57" s="122"/>
      <c r="CC57" s="122"/>
      <c r="CD57" s="122"/>
      <c r="CE57" s="122"/>
      <c r="CF57" s="122"/>
      <c r="CG57" s="122"/>
      <c r="CH57" s="122"/>
      <c r="CI57" s="122"/>
      <c r="CJ57" s="122"/>
      <c r="CK57" s="122"/>
      <c r="CL57" s="122"/>
      <c r="CM57" s="122"/>
      <c r="CN57" s="122"/>
      <c r="CO57" s="122"/>
      <c r="CP57" s="122"/>
      <c r="CQ57" s="122"/>
      <c r="CR57" s="122"/>
      <c r="CS57" s="122"/>
      <c r="CT57" s="122"/>
      <c r="CU57" s="122"/>
      <c r="CV57" s="122"/>
      <c r="CW57" s="122"/>
      <c r="CX57" s="122"/>
      <c r="CY57" s="122"/>
      <c r="CZ57" s="122"/>
      <c r="DA57" s="122"/>
      <c r="DB57" s="122"/>
      <c r="DC57" s="122"/>
      <c r="DD57" s="122"/>
      <c r="DE57" s="122"/>
      <c r="DF57" s="122"/>
      <c r="DG57" s="122"/>
      <c r="DH57" s="122"/>
      <c r="DI57" s="122"/>
      <c r="DJ57" s="122"/>
      <c r="DK57" s="122"/>
      <c r="DL57" s="122"/>
      <c r="DM57" s="122"/>
      <c r="DN57" s="122"/>
      <c r="DO57" s="122"/>
      <c r="DP57" s="122"/>
      <c r="DQ57" s="122"/>
      <c r="DR57" s="122"/>
      <c r="DS57" s="122"/>
      <c r="DT57" s="122"/>
      <c r="DU57" s="122"/>
      <c r="DV57" s="122"/>
      <c r="DW57" s="122"/>
      <c r="DX57" s="122"/>
      <c r="DY57" s="122"/>
      <c r="DZ57" s="122"/>
      <c r="EA57" s="122"/>
      <c r="EB57" s="122"/>
      <c r="EC57" s="122"/>
      <c r="ED57" s="122"/>
      <c r="EE57" s="122"/>
      <c r="EF57" s="122"/>
      <c r="EG57" s="122"/>
      <c r="EH57" s="122"/>
      <c r="EI57" s="122"/>
      <c r="EJ57" s="122"/>
      <c r="EK57" s="122"/>
      <c r="EL57" s="122"/>
      <c r="EM57" s="122"/>
      <c r="EN57" s="122"/>
      <c r="EO57" s="122"/>
      <c r="EP57" s="122"/>
      <c r="EQ57" s="122"/>
      <c r="ER57" s="122"/>
      <c r="ES57" s="122"/>
      <c r="ET57" s="122"/>
      <c r="EU57" s="122"/>
      <c r="EV57" s="122"/>
      <c r="EW57" s="122"/>
      <c r="EX57" s="122"/>
      <c r="EY57" s="122"/>
      <c r="EZ57" s="122"/>
      <c r="FA57" s="122"/>
      <c r="FB57" s="122"/>
      <c r="FC57" s="122"/>
      <c r="FD57" s="122"/>
      <c r="FE57" s="122"/>
    </row>
    <row r="58" spans="1:161" ht="14.5" x14ac:dyDescent="0.3">
      <c r="A58" s="166" t="s">
        <v>290</v>
      </c>
      <c r="B58" s="176" cm="1">
        <f t="array" ref="B58:C58">IF('Project Summary'!I45:J45="Yes",1.25,0)</f>
        <v>0</v>
      </c>
      <c r="C58" s="136">
        <v>0</v>
      </c>
      <c r="D58" s="121"/>
    </row>
    <row r="59" spans="1:161" s="154" customFormat="1" ht="14.5" x14ac:dyDescent="0.3">
      <c r="A59" s="166" t="s">
        <v>291</v>
      </c>
      <c r="B59" s="176" cm="1">
        <f t="array" ref="B59:C59">IF('Project Summary'!I49:J49="Yes",1.25,0)</f>
        <v>0</v>
      </c>
      <c r="C59" s="136">
        <v>0</v>
      </c>
      <c r="D59" s="121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  <c r="BE59" s="122"/>
      <c r="BF59" s="122"/>
      <c r="BG59" s="122"/>
      <c r="BH59" s="122"/>
      <c r="BI59" s="122"/>
      <c r="BJ59" s="122"/>
      <c r="BK59" s="122"/>
      <c r="BL59" s="122"/>
      <c r="BM59" s="122"/>
      <c r="BN59" s="122"/>
      <c r="BO59" s="122"/>
      <c r="BP59" s="122"/>
      <c r="BQ59" s="122"/>
      <c r="BR59" s="122"/>
      <c r="BS59" s="122"/>
      <c r="BT59" s="122"/>
      <c r="BU59" s="122"/>
      <c r="BV59" s="122"/>
      <c r="BW59" s="122"/>
      <c r="BX59" s="122"/>
      <c r="BY59" s="122"/>
      <c r="BZ59" s="122"/>
      <c r="CA59" s="122"/>
      <c r="CB59" s="122"/>
      <c r="CC59" s="122"/>
      <c r="CD59" s="122"/>
      <c r="CE59" s="122"/>
      <c r="CF59" s="122"/>
      <c r="CG59" s="122"/>
      <c r="CH59" s="122"/>
      <c r="CI59" s="122"/>
      <c r="CJ59" s="122"/>
      <c r="CK59" s="122"/>
      <c r="CL59" s="122"/>
      <c r="CM59" s="122"/>
      <c r="CN59" s="122"/>
      <c r="CO59" s="122"/>
      <c r="CP59" s="122"/>
      <c r="CQ59" s="122"/>
      <c r="CR59" s="122"/>
      <c r="CS59" s="122"/>
      <c r="CT59" s="122"/>
      <c r="CU59" s="122"/>
      <c r="CV59" s="122"/>
      <c r="CW59" s="122"/>
      <c r="CX59" s="122"/>
      <c r="CY59" s="122"/>
      <c r="CZ59" s="122"/>
      <c r="DA59" s="122"/>
      <c r="DB59" s="122"/>
      <c r="DC59" s="122"/>
      <c r="DD59" s="122"/>
      <c r="DE59" s="122"/>
      <c r="DF59" s="122"/>
      <c r="DG59" s="122"/>
      <c r="DH59" s="122"/>
      <c r="DI59" s="122"/>
      <c r="DJ59" s="122"/>
      <c r="DK59" s="122"/>
      <c r="DL59" s="122"/>
      <c r="DM59" s="122"/>
      <c r="DN59" s="122"/>
      <c r="DO59" s="122"/>
      <c r="DP59" s="122"/>
      <c r="DQ59" s="122"/>
      <c r="DR59" s="122"/>
      <c r="DS59" s="122"/>
      <c r="DT59" s="122"/>
      <c r="DU59" s="122"/>
      <c r="DV59" s="122"/>
      <c r="DW59" s="122"/>
      <c r="DX59" s="122"/>
      <c r="DY59" s="122"/>
      <c r="DZ59" s="122"/>
      <c r="EA59" s="122"/>
      <c r="EB59" s="122"/>
      <c r="EC59" s="122"/>
      <c r="ED59" s="122"/>
      <c r="EE59" s="122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2"/>
      <c r="EX59" s="122"/>
      <c r="EY59" s="122"/>
      <c r="EZ59" s="122"/>
      <c r="FA59" s="122"/>
      <c r="FB59" s="122"/>
      <c r="FC59" s="122"/>
      <c r="FD59" s="122"/>
      <c r="FE59" s="122"/>
    </row>
    <row r="60" spans="1:161" s="177" customFormat="1" ht="14" x14ac:dyDescent="0.3">
      <c r="A60" s="159" t="s">
        <v>183</v>
      </c>
      <c r="B60" s="160">
        <f>SUM(B56:B59)</f>
        <v>0</v>
      </c>
      <c r="C60" s="161" t="s">
        <v>296</v>
      </c>
      <c r="D60" s="121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2"/>
      <c r="AI60" s="122"/>
      <c r="AJ60" s="122"/>
      <c r="AK60" s="122"/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  <c r="BE60" s="122"/>
      <c r="BF60" s="122"/>
      <c r="BG60" s="122"/>
      <c r="BH60" s="122"/>
      <c r="BI60" s="122"/>
      <c r="BJ60" s="122"/>
      <c r="BK60" s="122"/>
      <c r="BL60" s="122"/>
      <c r="BM60" s="122"/>
      <c r="BN60" s="122"/>
      <c r="BO60" s="122"/>
      <c r="BP60" s="122"/>
      <c r="BQ60" s="122"/>
      <c r="BR60" s="122"/>
      <c r="BS60" s="122"/>
      <c r="BT60" s="122"/>
      <c r="BU60" s="122"/>
      <c r="BV60" s="122"/>
      <c r="BW60" s="122"/>
      <c r="BX60" s="122"/>
      <c r="BY60" s="122"/>
      <c r="BZ60" s="122"/>
      <c r="CA60" s="122"/>
      <c r="CB60" s="122"/>
      <c r="CC60" s="122"/>
      <c r="CD60" s="122"/>
      <c r="CE60" s="122"/>
      <c r="CF60" s="122"/>
      <c r="CG60" s="122"/>
      <c r="CH60" s="122"/>
      <c r="CI60" s="122"/>
      <c r="CJ60" s="122"/>
      <c r="CK60" s="122"/>
      <c r="CL60" s="122"/>
      <c r="CM60" s="122"/>
      <c r="CN60" s="122"/>
      <c r="CO60" s="122"/>
      <c r="CP60" s="122"/>
      <c r="CQ60" s="122"/>
      <c r="CR60" s="122"/>
      <c r="CS60" s="122"/>
      <c r="CT60" s="122"/>
      <c r="CU60" s="122"/>
      <c r="CV60" s="122"/>
      <c r="CW60" s="122"/>
      <c r="CX60" s="122"/>
      <c r="CY60" s="122"/>
      <c r="CZ60" s="122"/>
      <c r="DA60" s="122"/>
      <c r="DB60" s="122"/>
      <c r="DC60" s="122"/>
      <c r="DD60" s="122"/>
      <c r="DE60" s="122"/>
      <c r="DF60" s="122"/>
      <c r="DG60" s="122"/>
      <c r="DH60" s="122"/>
      <c r="DI60" s="122"/>
      <c r="DJ60" s="122"/>
      <c r="DK60" s="122"/>
      <c r="DL60" s="122"/>
      <c r="DM60" s="122"/>
      <c r="DN60" s="122"/>
      <c r="DO60" s="122"/>
      <c r="DP60" s="122"/>
      <c r="DQ60" s="122"/>
      <c r="DR60" s="122"/>
      <c r="DS60" s="122"/>
      <c r="DT60" s="122"/>
      <c r="DU60" s="122"/>
      <c r="DV60" s="122"/>
      <c r="DW60" s="122"/>
      <c r="DX60" s="122"/>
      <c r="DY60" s="122"/>
      <c r="DZ60" s="122"/>
      <c r="EA60" s="122"/>
      <c r="EB60" s="122"/>
      <c r="EC60" s="122"/>
      <c r="ED60" s="122"/>
      <c r="EE60" s="122"/>
      <c r="EF60" s="122"/>
      <c r="EG60" s="122"/>
      <c r="EH60" s="122"/>
      <c r="EI60" s="122"/>
      <c r="EJ60" s="122"/>
      <c r="EK60" s="122"/>
      <c r="EL60" s="122"/>
      <c r="EM60" s="122"/>
      <c r="EN60" s="122"/>
      <c r="EO60" s="122"/>
      <c r="EP60" s="122"/>
      <c r="EQ60" s="122"/>
      <c r="ER60" s="122"/>
      <c r="ES60" s="122"/>
      <c r="ET60" s="122"/>
      <c r="EU60" s="122"/>
      <c r="EV60" s="122"/>
      <c r="EW60" s="122"/>
      <c r="EX60" s="122"/>
      <c r="EY60" s="122"/>
      <c r="EZ60" s="122"/>
      <c r="FA60" s="122"/>
      <c r="FB60" s="122"/>
      <c r="FC60" s="122"/>
      <c r="FD60" s="122"/>
      <c r="FE60" s="122"/>
    </row>
    <row r="61" spans="1:161" s="149" customFormat="1" ht="14" x14ac:dyDescent="0.3">
      <c r="A61" s="151" t="s">
        <v>295</v>
      </c>
      <c r="B61" s="152"/>
      <c r="C61" s="153" t="s">
        <v>282</v>
      </c>
      <c r="D61" s="121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2"/>
      <c r="BJ61" s="122"/>
      <c r="BK61" s="122"/>
      <c r="BL61" s="122"/>
      <c r="BM61" s="122"/>
      <c r="BN61" s="122"/>
      <c r="BO61" s="122"/>
      <c r="BP61" s="122"/>
      <c r="BQ61" s="122"/>
      <c r="BR61" s="122"/>
      <c r="BS61" s="122"/>
      <c r="BT61" s="122"/>
      <c r="BU61" s="122"/>
      <c r="BV61" s="122"/>
      <c r="BW61" s="122"/>
      <c r="BX61" s="122"/>
      <c r="BY61" s="122"/>
      <c r="BZ61" s="122"/>
      <c r="CA61" s="122"/>
      <c r="CB61" s="122"/>
      <c r="CC61" s="122"/>
      <c r="CD61" s="122"/>
      <c r="CE61" s="122"/>
      <c r="CF61" s="122"/>
      <c r="CG61" s="122"/>
      <c r="CH61" s="122"/>
      <c r="CI61" s="122"/>
      <c r="CJ61" s="122"/>
      <c r="CK61" s="122"/>
      <c r="CL61" s="122"/>
      <c r="CM61" s="122"/>
      <c r="CN61" s="122"/>
      <c r="CO61" s="122"/>
      <c r="CP61" s="122"/>
      <c r="CQ61" s="122"/>
      <c r="CR61" s="122"/>
      <c r="CS61" s="122"/>
      <c r="CT61" s="122"/>
      <c r="CU61" s="122"/>
      <c r="CV61" s="122"/>
      <c r="CW61" s="122"/>
      <c r="CX61" s="122"/>
      <c r="CY61" s="122"/>
      <c r="CZ61" s="122"/>
      <c r="DA61" s="122"/>
      <c r="DB61" s="122"/>
      <c r="DC61" s="122"/>
      <c r="DD61" s="122"/>
      <c r="DE61" s="122"/>
      <c r="DF61" s="122"/>
      <c r="DG61" s="122"/>
      <c r="DH61" s="122"/>
      <c r="DI61" s="122"/>
      <c r="DJ61" s="122"/>
      <c r="DK61" s="122"/>
      <c r="DL61" s="122"/>
      <c r="DM61" s="122"/>
      <c r="DN61" s="122"/>
      <c r="DO61" s="122"/>
      <c r="DP61" s="122"/>
      <c r="DQ61" s="122"/>
      <c r="DR61" s="122"/>
      <c r="DS61" s="122"/>
      <c r="DT61" s="122"/>
      <c r="DU61" s="122"/>
      <c r="DV61" s="122"/>
      <c r="DW61" s="122"/>
      <c r="DX61" s="122"/>
      <c r="DY61" s="122"/>
      <c r="DZ61" s="122"/>
      <c r="EA61" s="122"/>
      <c r="EB61" s="122"/>
      <c r="EC61" s="122"/>
      <c r="ED61" s="122"/>
      <c r="EE61" s="122"/>
      <c r="EF61" s="122"/>
      <c r="EG61" s="122"/>
      <c r="EH61" s="122"/>
      <c r="EI61" s="122"/>
      <c r="EJ61" s="122"/>
      <c r="EK61" s="122"/>
      <c r="EL61" s="122"/>
      <c r="EM61" s="122"/>
      <c r="EN61" s="122"/>
      <c r="EO61" s="122"/>
      <c r="EP61" s="122"/>
      <c r="EQ61" s="122"/>
      <c r="ER61" s="122"/>
      <c r="ES61" s="122"/>
      <c r="ET61" s="122"/>
      <c r="EU61" s="122"/>
      <c r="EV61" s="122"/>
      <c r="EW61" s="122"/>
      <c r="EX61" s="122"/>
      <c r="EY61" s="122"/>
      <c r="EZ61" s="122"/>
      <c r="FA61" s="122"/>
      <c r="FB61" s="122"/>
      <c r="FC61" s="122"/>
      <c r="FD61" s="122"/>
      <c r="FE61" s="122"/>
    </row>
    <row r="62" spans="1:161" ht="14.5" x14ac:dyDescent="0.3">
      <c r="A62" s="166" t="s">
        <v>243</v>
      </c>
      <c r="B62" s="156">
        <f>IF(NOT('Project Summary'!R8="NO"),5,0)</f>
        <v>5</v>
      </c>
      <c r="C62" s="136"/>
      <c r="D62" s="121"/>
    </row>
    <row r="63" spans="1:161" s="165" customFormat="1" ht="14" x14ac:dyDescent="0.3">
      <c r="A63" s="159" t="s">
        <v>293</v>
      </c>
      <c r="B63" s="178">
        <f>B62</f>
        <v>5</v>
      </c>
      <c r="C63" s="161" t="s">
        <v>294</v>
      </c>
      <c r="D63" s="163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/>
      <c r="AR63" s="164"/>
      <c r="AS63" s="164"/>
      <c r="AT63" s="164"/>
      <c r="AU63" s="164"/>
      <c r="AV63" s="164"/>
      <c r="AW63" s="164"/>
      <c r="AX63" s="164"/>
      <c r="AY63" s="164"/>
      <c r="AZ63" s="164"/>
      <c r="BA63" s="164"/>
      <c r="BB63" s="164"/>
      <c r="BC63" s="164"/>
      <c r="BD63" s="164"/>
      <c r="BE63" s="164"/>
      <c r="BF63" s="164"/>
      <c r="BG63" s="164"/>
      <c r="BH63" s="164"/>
      <c r="BI63" s="164"/>
      <c r="BJ63" s="164"/>
      <c r="BK63" s="164"/>
      <c r="BL63" s="164"/>
      <c r="BM63" s="164"/>
      <c r="BN63" s="164"/>
      <c r="BO63" s="164"/>
      <c r="BP63" s="164"/>
      <c r="BQ63" s="164"/>
      <c r="BR63" s="164"/>
      <c r="BS63" s="164"/>
      <c r="BT63" s="164"/>
      <c r="BU63" s="164"/>
      <c r="BV63" s="164"/>
      <c r="BW63" s="164"/>
      <c r="BX63" s="164"/>
      <c r="BY63" s="164"/>
      <c r="BZ63" s="164"/>
      <c r="CA63" s="164"/>
      <c r="CB63" s="164"/>
      <c r="CC63" s="164"/>
      <c r="CD63" s="164"/>
      <c r="CE63" s="164"/>
      <c r="CF63" s="164"/>
      <c r="CG63" s="164"/>
      <c r="CH63" s="164"/>
      <c r="CI63" s="164"/>
      <c r="CJ63" s="164"/>
      <c r="CK63" s="164"/>
      <c r="CL63" s="164"/>
      <c r="CM63" s="164"/>
      <c r="CN63" s="164"/>
      <c r="CO63" s="164"/>
      <c r="CP63" s="164"/>
      <c r="CQ63" s="164"/>
      <c r="CR63" s="164"/>
      <c r="CS63" s="164"/>
      <c r="CT63" s="164"/>
      <c r="CU63" s="164"/>
      <c r="CV63" s="164"/>
      <c r="CW63" s="164"/>
      <c r="CX63" s="164"/>
      <c r="CY63" s="164"/>
      <c r="CZ63" s="164"/>
      <c r="DA63" s="164"/>
      <c r="DB63" s="164"/>
      <c r="DC63" s="164"/>
      <c r="DD63" s="164"/>
      <c r="DE63" s="164"/>
      <c r="DF63" s="164"/>
      <c r="DG63" s="164"/>
      <c r="DH63" s="164"/>
      <c r="DI63" s="164"/>
      <c r="DJ63" s="164"/>
      <c r="DK63" s="164"/>
      <c r="DL63" s="164"/>
      <c r="DM63" s="164"/>
      <c r="DN63" s="164"/>
      <c r="DO63" s="164"/>
      <c r="DP63" s="164"/>
      <c r="DQ63" s="164"/>
      <c r="DR63" s="164"/>
      <c r="DS63" s="164"/>
      <c r="DT63" s="164"/>
      <c r="DU63" s="164"/>
      <c r="DV63" s="164"/>
      <c r="DW63" s="164"/>
      <c r="DX63" s="164"/>
      <c r="DY63" s="164"/>
      <c r="DZ63" s="164"/>
      <c r="EA63" s="164"/>
      <c r="EB63" s="164"/>
      <c r="EC63" s="164"/>
      <c r="ED63" s="164"/>
      <c r="EE63" s="164"/>
      <c r="EF63" s="164"/>
      <c r="EG63" s="164"/>
      <c r="EH63" s="164"/>
      <c r="EI63" s="164"/>
      <c r="EJ63" s="164"/>
      <c r="EK63" s="164"/>
      <c r="EL63" s="164"/>
      <c r="EM63" s="164"/>
      <c r="EN63" s="164"/>
      <c r="EO63" s="164"/>
      <c r="EP63" s="164"/>
      <c r="EQ63" s="164"/>
      <c r="ER63" s="164"/>
      <c r="ES63" s="164"/>
      <c r="ET63" s="164"/>
      <c r="EU63" s="164"/>
      <c r="EV63" s="164"/>
      <c r="EW63" s="164"/>
      <c r="EX63" s="164"/>
      <c r="EY63" s="164"/>
      <c r="EZ63" s="164"/>
      <c r="FA63" s="164"/>
      <c r="FB63" s="164"/>
      <c r="FC63" s="164"/>
      <c r="FD63" s="164"/>
      <c r="FE63" s="164"/>
    </row>
    <row r="64" spans="1:161" ht="14" x14ac:dyDescent="0.3">
      <c r="A64" s="126" t="s">
        <v>184</v>
      </c>
      <c r="B64" s="127"/>
      <c r="C64" s="128"/>
      <c r="D64" s="121"/>
    </row>
    <row r="65" spans="1:161" s="165" customFormat="1" ht="14" x14ac:dyDescent="0.3">
      <c r="A65" s="132" t="s">
        <v>185</v>
      </c>
      <c r="B65" s="179" t="e">
        <f>B48+B36+B17</f>
        <v>#DIV/0!</v>
      </c>
      <c r="C65" s="180" t="s">
        <v>191</v>
      </c>
      <c r="D65" s="163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  <c r="BD65" s="164"/>
      <c r="BE65" s="164"/>
      <c r="BF65" s="164"/>
      <c r="BG65" s="164"/>
      <c r="BH65" s="164"/>
      <c r="BI65" s="164"/>
      <c r="BJ65" s="164"/>
      <c r="BK65" s="164"/>
      <c r="BL65" s="164"/>
      <c r="BM65" s="164"/>
      <c r="BN65" s="164"/>
      <c r="BO65" s="164"/>
      <c r="BP65" s="164"/>
      <c r="BQ65" s="164"/>
      <c r="BR65" s="164"/>
      <c r="BS65" s="164"/>
      <c r="BT65" s="164"/>
      <c r="BU65" s="164"/>
      <c r="BV65" s="164"/>
      <c r="BW65" s="164"/>
      <c r="BX65" s="164"/>
      <c r="BY65" s="164"/>
      <c r="BZ65" s="164"/>
      <c r="CA65" s="164"/>
      <c r="CB65" s="164"/>
      <c r="CC65" s="164"/>
      <c r="CD65" s="164"/>
      <c r="CE65" s="164"/>
      <c r="CF65" s="164"/>
      <c r="CG65" s="164"/>
      <c r="CH65" s="164"/>
      <c r="CI65" s="164"/>
      <c r="CJ65" s="164"/>
      <c r="CK65" s="164"/>
      <c r="CL65" s="164"/>
      <c r="CM65" s="164"/>
      <c r="CN65" s="164"/>
      <c r="CO65" s="164"/>
      <c r="CP65" s="164"/>
      <c r="CQ65" s="164"/>
      <c r="CR65" s="164"/>
      <c r="CS65" s="164"/>
      <c r="CT65" s="164"/>
      <c r="CU65" s="164"/>
      <c r="CV65" s="164"/>
      <c r="CW65" s="164"/>
      <c r="CX65" s="164"/>
      <c r="CY65" s="164"/>
      <c r="CZ65" s="164"/>
      <c r="DA65" s="164"/>
      <c r="DB65" s="164"/>
      <c r="DC65" s="164"/>
      <c r="DD65" s="164"/>
      <c r="DE65" s="164"/>
      <c r="DF65" s="164"/>
      <c r="DG65" s="164"/>
      <c r="DH65" s="164"/>
      <c r="DI65" s="164"/>
      <c r="DJ65" s="164"/>
      <c r="DK65" s="164"/>
      <c r="DL65" s="164"/>
      <c r="DM65" s="164"/>
      <c r="DN65" s="164"/>
      <c r="DO65" s="164"/>
      <c r="DP65" s="164"/>
      <c r="DQ65" s="164"/>
      <c r="DR65" s="164"/>
      <c r="DS65" s="164"/>
      <c r="DT65" s="164"/>
      <c r="DU65" s="164"/>
      <c r="DV65" s="164"/>
      <c r="DW65" s="164"/>
      <c r="DX65" s="164"/>
      <c r="DY65" s="164"/>
      <c r="DZ65" s="164"/>
      <c r="EA65" s="164"/>
      <c r="EB65" s="164"/>
      <c r="EC65" s="164"/>
      <c r="ED65" s="164"/>
      <c r="EE65" s="164"/>
      <c r="EF65" s="164"/>
      <c r="EG65" s="164"/>
      <c r="EH65" s="164"/>
      <c r="EI65" s="164"/>
      <c r="EJ65" s="164"/>
      <c r="EK65" s="164"/>
      <c r="EL65" s="164"/>
      <c r="EM65" s="164"/>
      <c r="EN65" s="164"/>
      <c r="EO65" s="164"/>
      <c r="EP65" s="164"/>
      <c r="EQ65" s="164"/>
      <c r="ER65" s="164"/>
      <c r="ES65" s="164"/>
      <c r="ET65" s="164"/>
      <c r="EU65" s="164"/>
      <c r="EV65" s="164"/>
      <c r="EW65" s="164"/>
      <c r="EX65" s="164"/>
      <c r="EY65" s="164"/>
      <c r="EZ65" s="164"/>
      <c r="FA65" s="164"/>
      <c r="FB65" s="164"/>
      <c r="FC65" s="164"/>
      <c r="FD65" s="164"/>
      <c r="FE65" s="164"/>
    </row>
    <row r="66" spans="1:161" s="165" customFormat="1" ht="14" x14ac:dyDescent="0.3">
      <c r="A66" s="132"/>
      <c r="B66" s="179"/>
      <c r="C66" s="180"/>
      <c r="D66" s="163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  <c r="BD66" s="164"/>
      <c r="BE66" s="164"/>
      <c r="BF66" s="164"/>
      <c r="BG66" s="164"/>
      <c r="BH66" s="164"/>
      <c r="BI66" s="164"/>
      <c r="BJ66" s="164"/>
      <c r="BK66" s="164"/>
      <c r="BL66" s="164"/>
      <c r="BM66" s="164"/>
      <c r="BN66" s="164"/>
      <c r="BO66" s="164"/>
      <c r="BP66" s="164"/>
      <c r="BQ66" s="164"/>
      <c r="BR66" s="164"/>
      <c r="BS66" s="164"/>
      <c r="BT66" s="164"/>
      <c r="BU66" s="164"/>
      <c r="BV66" s="164"/>
      <c r="BW66" s="164"/>
      <c r="BX66" s="164"/>
      <c r="BY66" s="164"/>
      <c r="BZ66" s="164"/>
      <c r="CA66" s="164"/>
      <c r="CB66" s="164"/>
      <c r="CC66" s="164"/>
      <c r="CD66" s="164"/>
      <c r="CE66" s="164"/>
      <c r="CF66" s="164"/>
      <c r="CG66" s="164"/>
      <c r="CH66" s="164"/>
      <c r="CI66" s="164"/>
      <c r="CJ66" s="164"/>
      <c r="CK66" s="164"/>
      <c r="CL66" s="164"/>
      <c r="CM66" s="164"/>
      <c r="CN66" s="164"/>
      <c r="CO66" s="164"/>
      <c r="CP66" s="164"/>
      <c r="CQ66" s="164"/>
      <c r="CR66" s="164"/>
      <c r="CS66" s="164"/>
      <c r="CT66" s="164"/>
      <c r="CU66" s="164"/>
      <c r="CV66" s="164"/>
      <c r="CW66" s="164"/>
      <c r="CX66" s="164"/>
      <c r="CY66" s="164"/>
      <c r="CZ66" s="164"/>
      <c r="DA66" s="164"/>
      <c r="DB66" s="164"/>
      <c r="DC66" s="164"/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4"/>
      <c r="DP66" s="164"/>
      <c r="DQ66" s="164"/>
      <c r="DR66" s="164"/>
      <c r="DS66" s="164"/>
      <c r="DT66" s="164"/>
      <c r="DU66" s="164"/>
      <c r="DV66" s="164"/>
      <c r="DW66" s="164"/>
      <c r="DX66" s="164"/>
      <c r="DY66" s="164"/>
      <c r="DZ66" s="164"/>
      <c r="EA66" s="164"/>
      <c r="EB66" s="164"/>
      <c r="EC66" s="164"/>
      <c r="ED66" s="164"/>
      <c r="EE66" s="164"/>
      <c r="EF66" s="164"/>
      <c r="EG66" s="164"/>
      <c r="EH66" s="164"/>
      <c r="EI66" s="164"/>
      <c r="EJ66" s="164"/>
      <c r="EK66" s="164"/>
      <c r="EL66" s="164"/>
      <c r="EM66" s="164"/>
      <c r="EN66" s="164"/>
      <c r="EO66" s="164"/>
      <c r="EP66" s="164"/>
      <c r="EQ66" s="164"/>
      <c r="ER66" s="164"/>
      <c r="ES66" s="164"/>
      <c r="ET66" s="164"/>
      <c r="EU66" s="164"/>
      <c r="EV66" s="164"/>
      <c r="EW66" s="164"/>
      <c r="EX66" s="164"/>
      <c r="EY66" s="164"/>
      <c r="EZ66" s="164"/>
      <c r="FA66" s="164"/>
      <c r="FB66" s="164"/>
      <c r="FC66" s="164"/>
      <c r="FD66" s="164"/>
      <c r="FE66" s="164"/>
    </row>
    <row r="67" spans="1:161" ht="14.5" x14ac:dyDescent="0.3">
      <c r="A67" s="166" t="s">
        <v>186</v>
      </c>
      <c r="B67" s="181"/>
      <c r="C67" s="136"/>
      <c r="D67" s="121"/>
    </row>
    <row r="68" spans="1:161" s="165" customFormat="1" ht="14.5" x14ac:dyDescent="0.3">
      <c r="A68" s="166" t="s">
        <v>187</v>
      </c>
      <c r="B68" s="181"/>
      <c r="C68" s="136"/>
      <c r="D68" s="163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4"/>
      <c r="AK68" s="164"/>
      <c r="AL68" s="164"/>
      <c r="AM68" s="164"/>
      <c r="AN68" s="164"/>
      <c r="AO68" s="164"/>
      <c r="AP68" s="164"/>
      <c r="AQ68" s="164"/>
      <c r="AR68" s="164"/>
      <c r="AS68" s="164"/>
      <c r="AT68" s="164"/>
      <c r="AU68" s="164"/>
      <c r="AV68" s="164"/>
      <c r="AW68" s="164"/>
      <c r="AX68" s="164"/>
      <c r="AY68" s="164"/>
      <c r="AZ68" s="164"/>
      <c r="BA68" s="164"/>
      <c r="BB68" s="164"/>
      <c r="BC68" s="164"/>
      <c r="BD68" s="164"/>
      <c r="BE68" s="164"/>
      <c r="BF68" s="164"/>
      <c r="BG68" s="164"/>
      <c r="BH68" s="164"/>
      <c r="BI68" s="164"/>
      <c r="BJ68" s="164"/>
      <c r="BK68" s="164"/>
      <c r="BL68" s="164"/>
      <c r="BM68" s="164"/>
      <c r="BN68" s="164"/>
      <c r="BO68" s="164"/>
      <c r="BP68" s="164"/>
      <c r="BQ68" s="164"/>
      <c r="BR68" s="164"/>
      <c r="BS68" s="164"/>
      <c r="BT68" s="164"/>
      <c r="BU68" s="164"/>
      <c r="BV68" s="164"/>
      <c r="BW68" s="164"/>
      <c r="BX68" s="164"/>
      <c r="BY68" s="164"/>
      <c r="BZ68" s="164"/>
      <c r="CA68" s="164"/>
      <c r="CB68" s="164"/>
      <c r="CC68" s="164"/>
      <c r="CD68" s="164"/>
      <c r="CE68" s="164"/>
      <c r="CF68" s="164"/>
      <c r="CG68" s="164"/>
      <c r="CH68" s="164"/>
      <c r="CI68" s="164"/>
      <c r="CJ68" s="164"/>
      <c r="CK68" s="164"/>
      <c r="CL68" s="164"/>
      <c r="CM68" s="164"/>
      <c r="CN68" s="164"/>
      <c r="CO68" s="164"/>
      <c r="CP68" s="164"/>
      <c r="CQ68" s="164"/>
      <c r="CR68" s="164"/>
      <c r="CS68" s="164"/>
      <c r="CT68" s="164"/>
      <c r="CU68" s="164"/>
      <c r="CV68" s="164"/>
      <c r="CW68" s="164"/>
      <c r="CX68" s="164"/>
      <c r="CY68" s="164"/>
      <c r="CZ68" s="164"/>
      <c r="DA68" s="164"/>
      <c r="DB68" s="164"/>
      <c r="DC68" s="164"/>
      <c r="DD68" s="164"/>
      <c r="DE68" s="164"/>
      <c r="DF68" s="164"/>
      <c r="DG68" s="164"/>
      <c r="DH68" s="164"/>
      <c r="DI68" s="164"/>
      <c r="DJ68" s="164"/>
      <c r="DK68" s="164"/>
      <c r="DL68" s="164"/>
      <c r="DM68" s="164"/>
      <c r="DN68" s="164"/>
      <c r="DO68" s="164"/>
      <c r="DP68" s="164"/>
      <c r="DQ68" s="164"/>
      <c r="DR68" s="164"/>
      <c r="DS68" s="164"/>
      <c r="DT68" s="164"/>
      <c r="DU68" s="164"/>
      <c r="DV68" s="164"/>
      <c r="DW68" s="164"/>
      <c r="DX68" s="164"/>
      <c r="DY68" s="164"/>
      <c r="DZ68" s="164"/>
      <c r="EA68" s="164"/>
      <c r="EB68" s="164"/>
      <c r="EC68" s="164"/>
      <c r="ED68" s="164"/>
      <c r="EE68" s="164"/>
      <c r="EF68" s="164"/>
      <c r="EG68" s="164"/>
      <c r="EH68" s="164"/>
      <c r="EI68" s="164"/>
      <c r="EJ68" s="164"/>
      <c r="EK68" s="164"/>
      <c r="EL68" s="164"/>
      <c r="EM68" s="164"/>
      <c r="EN68" s="164"/>
      <c r="EO68" s="164"/>
      <c r="EP68" s="164"/>
      <c r="EQ68" s="164"/>
      <c r="ER68" s="164"/>
      <c r="ES68" s="164"/>
      <c r="ET68" s="164"/>
      <c r="EU68" s="164"/>
      <c r="EV68" s="164"/>
      <c r="EW68" s="164"/>
      <c r="EX68" s="164"/>
      <c r="EY68" s="164"/>
      <c r="EZ68" s="164"/>
      <c r="FA68" s="164"/>
      <c r="FB68" s="164"/>
      <c r="FC68" s="164"/>
      <c r="FD68" s="164"/>
      <c r="FE68" s="164"/>
    </row>
    <row r="69" spans="1:161" s="182" customFormat="1" ht="14.5" x14ac:dyDescent="0.3">
      <c r="A69" s="166" t="s">
        <v>188</v>
      </c>
      <c r="B69" s="181"/>
      <c r="C69" s="136"/>
      <c r="D69" s="163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/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164"/>
      <c r="BN69" s="164"/>
      <c r="BO69" s="164"/>
      <c r="BP69" s="164"/>
      <c r="BQ69" s="164"/>
      <c r="BR69" s="164"/>
      <c r="BS69" s="164"/>
      <c r="BT69" s="164"/>
      <c r="BU69" s="164"/>
      <c r="BV69" s="164"/>
      <c r="BW69" s="164"/>
      <c r="BX69" s="164"/>
      <c r="BY69" s="164"/>
      <c r="BZ69" s="164"/>
      <c r="CA69" s="164"/>
      <c r="CB69" s="164"/>
      <c r="CC69" s="164"/>
      <c r="CD69" s="164"/>
      <c r="CE69" s="164"/>
      <c r="CF69" s="164"/>
      <c r="CG69" s="164"/>
      <c r="CH69" s="164"/>
      <c r="CI69" s="164"/>
      <c r="CJ69" s="164"/>
      <c r="CK69" s="164"/>
      <c r="CL69" s="164"/>
      <c r="CM69" s="164"/>
      <c r="CN69" s="164"/>
      <c r="CO69" s="164"/>
      <c r="CP69" s="164"/>
      <c r="CQ69" s="164"/>
      <c r="CR69" s="164"/>
      <c r="CS69" s="164"/>
      <c r="CT69" s="164"/>
      <c r="CU69" s="164"/>
      <c r="CV69" s="164"/>
      <c r="CW69" s="164"/>
      <c r="CX69" s="164"/>
      <c r="CY69" s="164"/>
      <c r="CZ69" s="164"/>
      <c r="DA69" s="164"/>
      <c r="DB69" s="164"/>
      <c r="DC69" s="164"/>
      <c r="DD69" s="164"/>
      <c r="DE69" s="164"/>
      <c r="DF69" s="164"/>
      <c r="DG69" s="164"/>
      <c r="DH69" s="164"/>
      <c r="DI69" s="164"/>
      <c r="DJ69" s="164"/>
      <c r="DK69" s="164"/>
      <c r="DL69" s="164"/>
      <c r="DM69" s="164"/>
      <c r="DN69" s="164"/>
      <c r="DO69" s="164"/>
      <c r="DP69" s="164"/>
      <c r="DQ69" s="164"/>
      <c r="DR69" s="164"/>
      <c r="DS69" s="164"/>
      <c r="DT69" s="164"/>
      <c r="DU69" s="164"/>
      <c r="DV69" s="164"/>
      <c r="DW69" s="164"/>
      <c r="DX69" s="164"/>
      <c r="DY69" s="164"/>
      <c r="DZ69" s="164"/>
      <c r="EA69" s="164"/>
      <c r="EB69" s="164"/>
      <c r="EC69" s="164"/>
      <c r="ED69" s="164"/>
      <c r="EE69" s="164"/>
      <c r="EF69" s="164"/>
      <c r="EG69" s="164"/>
      <c r="EH69" s="164"/>
      <c r="EI69" s="164"/>
      <c r="EJ69" s="164"/>
      <c r="EK69" s="164"/>
      <c r="EL69" s="164"/>
      <c r="EM69" s="164"/>
      <c r="EN69" s="164"/>
      <c r="EO69" s="164"/>
      <c r="EP69" s="164"/>
      <c r="EQ69" s="164"/>
      <c r="ER69" s="164"/>
      <c r="ES69" s="164"/>
      <c r="ET69" s="164"/>
      <c r="EU69" s="164"/>
      <c r="EV69" s="164"/>
      <c r="EW69" s="164"/>
      <c r="EX69" s="164"/>
      <c r="EY69" s="164"/>
      <c r="EZ69" s="164"/>
      <c r="FA69" s="164"/>
      <c r="FB69" s="164"/>
      <c r="FC69" s="164"/>
      <c r="FD69" s="164"/>
      <c r="FE69" s="164"/>
    </row>
    <row r="70" spans="1:161" s="149" customFormat="1" ht="14.5" x14ac:dyDescent="0.3">
      <c r="A70" s="166" t="s">
        <v>189</v>
      </c>
      <c r="B70" s="181"/>
      <c r="C70" s="136"/>
      <c r="D70" s="121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  <c r="AA70" s="122"/>
      <c r="AB70" s="122"/>
      <c r="AC70" s="122"/>
      <c r="AD70" s="122"/>
      <c r="AE70" s="122"/>
      <c r="AF70" s="122"/>
      <c r="AG70" s="122"/>
      <c r="AH70" s="122"/>
      <c r="AI70" s="122"/>
      <c r="AJ70" s="122"/>
      <c r="AK70" s="122"/>
      <c r="AL70" s="122"/>
      <c r="AM70" s="122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  <c r="BE70" s="122"/>
      <c r="BF70" s="122"/>
      <c r="BG70" s="122"/>
      <c r="BH70" s="122"/>
      <c r="BI70" s="122"/>
      <c r="BJ70" s="122"/>
      <c r="BK70" s="122"/>
      <c r="BL70" s="122"/>
      <c r="BM70" s="122"/>
      <c r="BN70" s="122"/>
      <c r="BO70" s="122"/>
      <c r="BP70" s="122"/>
      <c r="BQ70" s="122"/>
      <c r="BR70" s="122"/>
      <c r="BS70" s="122"/>
      <c r="BT70" s="122"/>
      <c r="BU70" s="122"/>
      <c r="BV70" s="122"/>
      <c r="BW70" s="122"/>
      <c r="BX70" s="122"/>
      <c r="BY70" s="122"/>
      <c r="BZ70" s="122"/>
      <c r="CA70" s="122"/>
      <c r="CB70" s="122"/>
      <c r="CC70" s="122"/>
      <c r="CD70" s="122"/>
      <c r="CE70" s="122"/>
      <c r="CF70" s="122"/>
      <c r="CG70" s="122"/>
      <c r="CH70" s="122"/>
      <c r="CI70" s="122"/>
      <c r="CJ70" s="122"/>
      <c r="CK70" s="122"/>
      <c r="CL70" s="122"/>
      <c r="CM70" s="122"/>
      <c r="CN70" s="122"/>
      <c r="CO70" s="122"/>
      <c r="CP70" s="122"/>
      <c r="CQ70" s="122"/>
      <c r="CR70" s="122"/>
      <c r="CS70" s="122"/>
      <c r="CT70" s="122"/>
      <c r="CU70" s="122"/>
      <c r="CV70" s="122"/>
      <c r="CW70" s="122"/>
      <c r="CX70" s="122"/>
      <c r="CY70" s="122"/>
      <c r="CZ70" s="122"/>
      <c r="DA70" s="122"/>
      <c r="DB70" s="122"/>
      <c r="DC70" s="122"/>
      <c r="DD70" s="122"/>
      <c r="DE70" s="122"/>
      <c r="DF70" s="122"/>
      <c r="DG70" s="122"/>
      <c r="DH70" s="122"/>
      <c r="DI70" s="122"/>
      <c r="DJ70" s="122"/>
      <c r="DK70" s="122"/>
      <c r="DL70" s="122"/>
      <c r="DM70" s="122"/>
      <c r="DN70" s="122"/>
      <c r="DO70" s="122"/>
      <c r="DP70" s="122"/>
      <c r="DQ70" s="122"/>
      <c r="DR70" s="122"/>
      <c r="DS70" s="122"/>
      <c r="DT70" s="122"/>
      <c r="DU70" s="122"/>
      <c r="DV70" s="122"/>
      <c r="DW70" s="122"/>
      <c r="DX70" s="122"/>
      <c r="DY70" s="122"/>
      <c r="DZ70" s="122"/>
      <c r="EA70" s="122"/>
      <c r="EB70" s="122"/>
      <c r="EC70" s="122"/>
      <c r="ED70" s="122"/>
      <c r="EE70" s="122"/>
      <c r="EF70" s="122"/>
      <c r="EG70" s="122"/>
      <c r="EH70" s="122"/>
      <c r="EI70" s="122"/>
      <c r="EJ70" s="122"/>
      <c r="EK70" s="122"/>
      <c r="EL70" s="122"/>
      <c r="EM70" s="122"/>
      <c r="EN70" s="122"/>
      <c r="EO70" s="122"/>
      <c r="EP70" s="122"/>
      <c r="EQ70" s="122"/>
      <c r="ER70" s="122"/>
      <c r="ES70" s="122"/>
      <c r="ET70" s="122"/>
      <c r="EU70" s="122"/>
      <c r="EV70" s="122"/>
      <c r="EW70" s="122"/>
      <c r="EX70" s="122"/>
      <c r="EY70" s="122"/>
      <c r="EZ70" s="122"/>
      <c r="FA70" s="122"/>
      <c r="FB70" s="122"/>
      <c r="FC70" s="122"/>
      <c r="FD70" s="122"/>
      <c r="FE70" s="122"/>
    </row>
    <row r="71" spans="1:161" ht="14.5" thickBot="1" x14ac:dyDescent="0.35">
      <c r="A71" s="183" t="s">
        <v>190</v>
      </c>
      <c r="B71" s="184"/>
      <c r="C71" s="185"/>
      <c r="D71" s="121"/>
    </row>
    <row r="72" spans="1:161" ht="14" x14ac:dyDescent="0.3">
      <c r="A72" s="186"/>
      <c r="B72" s="187"/>
      <c r="C72" s="188"/>
      <c r="D72" s="121"/>
    </row>
    <row r="73" spans="1:161" ht="14" x14ac:dyDescent="0.3">
      <c r="D73" s="121"/>
    </row>
    <row r="74" spans="1:161" ht="14" x14ac:dyDescent="0.3">
      <c r="D74" s="121"/>
    </row>
    <row r="75" spans="1:161" ht="14" x14ac:dyDescent="0.3">
      <c r="D75" s="121"/>
    </row>
    <row r="76" spans="1:161" ht="14" x14ac:dyDescent="0.3">
      <c r="D76" s="121"/>
    </row>
    <row r="77" spans="1:161" ht="14" x14ac:dyDescent="0.3">
      <c r="D77" s="121"/>
    </row>
    <row r="78" spans="1:161" ht="14" x14ac:dyDescent="0.3">
      <c r="D78" s="121"/>
    </row>
    <row r="79" spans="1:161" ht="14" x14ac:dyDescent="0.3"/>
  </sheetData>
  <sheetProtection algorithmName="SHA-512" hashValue="+Lzk4LADxtg2ITClBKHahez/l7Tqg0ToPgbnBOFKg4Ap2WgMQmxh/RXG94BaSo0lJpIHY8+HIHK+h1+5MPWCHw==" saltValue="BdMdz8kpPwYaMidvhUFmPg==" spinCount="100000" sheet="1"/>
  <mergeCells count="1">
    <mergeCell ref="A1:C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4c2d6a-8b4d-4535-9e45-5b06a3ee1203" xsi:nil="true"/>
    <lcf76f155ced4ddcb4097134ff3c332f xmlns="22f3a08d-4337-446d-95cf-6176f2d87f7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FCE611FCA1094385017616015C204E" ma:contentTypeVersion="11" ma:contentTypeDescription="Create a new document." ma:contentTypeScope="" ma:versionID="e68d188695bd735ad0dd8c8a9a594fd7">
  <xsd:schema xmlns:xsd="http://www.w3.org/2001/XMLSchema" xmlns:xs="http://www.w3.org/2001/XMLSchema" xmlns:p="http://schemas.microsoft.com/office/2006/metadata/properties" xmlns:ns2="22f3a08d-4337-446d-95cf-6176f2d87f78" xmlns:ns3="364c2d6a-8b4d-4535-9e45-5b06a3ee1203" targetNamespace="http://schemas.microsoft.com/office/2006/metadata/properties" ma:root="true" ma:fieldsID="44e786243015fd44044acf6959a08123" ns2:_="" ns3:_="">
    <xsd:import namespace="22f3a08d-4337-446d-95cf-6176f2d87f78"/>
    <xsd:import namespace="364c2d6a-8b4d-4535-9e45-5b06a3ee12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f3a08d-4337-446d-95cf-6176f2d87f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ad4032c-a330-4847-9ce1-ec5da46de3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c2d6a-8b4d-4535-9e45-5b06a3ee120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e2b3e78c-41ff-434d-aa82-18396f7d4bb1}" ma:internalName="TaxCatchAll" ma:showField="CatchAllData" ma:web="364c2d6a-8b4d-4535-9e45-5b06a3ee12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47F918-2D5D-4340-832F-F177756DEE96}">
  <ds:schemaRefs>
    <ds:schemaRef ds:uri="http://purl.org/dc/elements/1.1/"/>
    <ds:schemaRef ds:uri="22f3a08d-4337-446d-95cf-6176f2d87f78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364c2d6a-8b4d-4535-9e45-5b06a3ee120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5413944-064F-4F1C-9F19-CB6CACA08E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f3a08d-4337-446d-95cf-6176f2d87f78"/>
    <ds:schemaRef ds:uri="364c2d6a-8b4d-4535-9e45-5b06a3ee12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05489B-35C6-48C2-8558-039DC86B4D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Instructions</vt:lpstr>
      <vt:lpstr>Full Application Checklist</vt:lpstr>
      <vt:lpstr>Project Summary</vt:lpstr>
      <vt:lpstr>Project Timeline</vt:lpstr>
      <vt:lpstr>Development Budget</vt:lpstr>
      <vt:lpstr>Developer Capacity</vt:lpstr>
      <vt:lpstr>Home Sales Data </vt:lpstr>
      <vt:lpstr>Pre-Award Questionnaire</vt:lpstr>
      <vt:lpstr>Score Sheet</vt:lpstr>
      <vt:lpstr>Sheet1</vt:lpstr>
      <vt:lpstr>'Project Summary'!Print_Area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Bush, Olivia - HCD</dc:creator>
  <cp:lastModifiedBy>Smith, Andrea - HCD</cp:lastModifiedBy>
  <cp:lastPrinted>2022-01-11T20:55:28Z</cp:lastPrinted>
  <dcterms:created xsi:type="dcterms:W3CDTF">2022-01-11T06:58:12Z</dcterms:created>
  <dcterms:modified xsi:type="dcterms:W3CDTF">2023-01-30T19:41:30Z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0x01010035FCE611FCA1094385017616015C204E</vt:lpwstr>
  </property>
</Properties>
</file>